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4175" windowHeight="7875" activeTab="2"/>
  </bookViews>
  <sheets>
    <sheet name="งบแสดงผล" sheetId="15" r:id="rId1"/>
    <sheet name="หมายเหตู1,2" sheetId="16" r:id="rId2"/>
    <sheet name="สรุปตามแผน" sheetId="17" r:id="rId3"/>
  </sheets>
  <definedNames>
    <definedName name="_xlnm.Print_Area" localSheetId="0">งบแสดงผล!$A$1:$P$74</definedName>
    <definedName name="_xlnm.Print_Area" localSheetId="1">'หมายเหตู1,2'!$A$1:$J$77</definedName>
  </definedNames>
  <calcPr calcId="124519"/>
</workbook>
</file>

<file path=xl/calcChain.xml><?xml version="1.0" encoding="utf-8"?>
<calcChain xmlns="http://schemas.openxmlformats.org/spreadsheetml/2006/main">
  <c r="C11" i="17"/>
  <c r="C12" i="15"/>
  <c r="D12"/>
  <c r="C19"/>
  <c r="C31" s="1"/>
  <c r="C30"/>
  <c r="C46"/>
  <c r="C44"/>
  <c r="D18" i="17"/>
  <c r="B18"/>
  <c r="E18"/>
  <c r="C18"/>
  <c r="E66" i="16"/>
  <c r="E59"/>
  <c r="E25"/>
  <c r="B44" i="15"/>
  <c r="M30"/>
  <c r="I30"/>
  <c r="G30"/>
  <c r="B19"/>
  <c r="C29"/>
  <c r="C28"/>
  <c r="C27"/>
  <c r="C26"/>
  <c r="C25"/>
  <c r="C24"/>
  <c r="C23"/>
  <c r="C22"/>
  <c r="C21"/>
  <c r="N30"/>
  <c r="L30"/>
  <c r="K30"/>
  <c r="J30"/>
  <c r="H30"/>
  <c r="F30"/>
  <c r="E30"/>
  <c r="D30"/>
  <c r="N19"/>
  <c r="N31" s="1"/>
  <c r="H19"/>
  <c r="H31" s="1"/>
  <c r="E19"/>
  <c r="E31" s="1"/>
  <c r="C17"/>
  <c r="C10"/>
  <c r="C9"/>
  <c r="C8"/>
  <c r="C7"/>
  <c r="I13"/>
  <c r="J13"/>
  <c r="J19" s="1"/>
  <c r="J31" s="1"/>
  <c r="F13"/>
  <c r="G13"/>
  <c r="G19" s="1"/>
  <c r="G31" s="1"/>
  <c r="M13"/>
  <c r="M19" s="1"/>
  <c r="M31" s="1"/>
  <c r="D13"/>
  <c r="D14"/>
  <c r="C14" s="1"/>
  <c r="D15"/>
  <c r="L15"/>
  <c r="L19" s="1"/>
  <c r="L31" s="1"/>
  <c r="F15"/>
  <c r="F11"/>
  <c r="I18"/>
  <c r="C18" s="1"/>
  <c r="K13"/>
  <c r="K16"/>
  <c r="C16" s="1"/>
  <c r="K19" l="1"/>
  <c r="K31" s="1"/>
  <c r="F19"/>
  <c r="F31" s="1"/>
  <c r="C15"/>
  <c r="C13"/>
  <c r="I19"/>
  <c r="I31" s="1"/>
  <c r="C11"/>
  <c r="D19"/>
  <c r="D31" s="1"/>
  <c r="C47" l="1"/>
</calcChain>
</file>

<file path=xl/sharedStrings.xml><?xml version="1.0" encoding="utf-8"?>
<sst xmlns="http://schemas.openxmlformats.org/spreadsheetml/2006/main" count="445" uniqueCount="123">
  <si>
    <t>ประมาณการ</t>
  </si>
  <si>
    <t>บริหารทั่วไป</t>
  </si>
  <si>
    <t>รายการ</t>
  </si>
  <si>
    <t>งบกลาง</t>
  </si>
  <si>
    <t>เทศบาลตำบลหาดกรวด  อำเภอเมือง  จังหวัดอุตรดิตถ์</t>
  </si>
  <si>
    <t>งบแสดงผลการดำเนินงานจ่ายจากเงินรายรับ</t>
  </si>
  <si>
    <t>เงินเดือน</t>
  </si>
  <si>
    <t>ค่าจ้างประจำ</t>
  </si>
  <si>
    <t>ค่าจ้างชั่วคราว</t>
  </si>
  <si>
    <t>ค่าตอบแทน</t>
  </si>
  <si>
    <t>ค่าใช้สอย</t>
  </si>
  <si>
    <t xml:space="preserve">ค่าวัสดุ </t>
  </si>
  <si>
    <t>ค่าสาธารณูปโภค</t>
  </si>
  <si>
    <t>เงินอุดหนุน</t>
  </si>
  <si>
    <t>ค่าครุภัณฑ์  (หมายเหตุ 1)</t>
  </si>
  <si>
    <t>ที่ดินและสิ่งก่อสร้าง  (หมายเหตุ 2)</t>
  </si>
  <si>
    <t>รวม</t>
  </si>
  <si>
    <t>รักษาความ</t>
  </si>
  <si>
    <t>สงบภายใน</t>
  </si>
  <si>
    <t>การศึกษา</t>
  </si>
  <si>
    <t>สาธารณสุข</t>
  </si>
  <si>
    <t>สังคม</t>
  </si>
  <si>
    <t>สงเคราะห์</t>
  </si>
  <si>
    <t>เคหะและ</t>
  </si>
  <si>
    <t>ชุมชน</t>
  </si>
  <si>
    <t>สร้างความ</t>
  </si>
  <si>
    <t>เข้มแข็งฯ</t>
  </si>
  <si>
    <t>ศาสนาฯ</t>
  </si>
  <si>
    <t>การพาณิชย์</t>
  </si>
  <si>
    <t>การเกษตร</t>
  </si>
  <si>
    <t>เงินอุดหนุนเฉพาะกิจ</t>
  </si>
  <si>
    <t>รายรับ</t>
  </si>
  <si>
    <t>ภาษีอาการ</t>
  </si>
  <si>
    <t>ค่าธรรมเนียม ค่าปรับ และใบอนุญาต</t>
  </si>
  <si>
    <t>รายได้เบ็ดเตล็ด</t>
  </si>
  <si>
    <t>รัฐบาลจัดสรร</t>
  </si>
  <si>
    <t>อุดหนุนทั่วไป</t>
  </si>
  <si>
    <t>รวมรายรับ</t>
  </si>
  <si>
    <t>รวมรายรับทั้งสิ้น</t>
  </si>
  <si>
    <t>รายได้จากทรัพย์สิน</t>
  </si>
  <si>
    <t>(ลงชื่อ)..................................................</t>
  </si>
  <si>
    <t xml:space="preserve">           (นางสาวอารม  คุ้มแสง)</t>
  </si>
  <si>
    <t xml:space="preserve">            ผู้อำนวยการกองคลัง</t>
  </si>
  <si>
    <t>(ลงชื่อ)..........................................................</t>
  </si>
  <si>
    <t xml:space="preserve">    ปลัดเทศบาลตำบลหาดกรวด</t>
  </si>
  <si>
    <t xml:space="preserve">        นายกเทศมนตรีตำบลหาดกรวด</t>
  </si>
  <si>
    <t>ประจำปีงบประมาณ 2556</t>
  </si>
  <si>
    <t>-</t>
  </si>
  <si>
    <t>เงินเดือนฝ่ายการเมือง</t>
  </si>
  <si>
    <t>เงินเดือนฝ่ายประจำ</t>
  </si>
  <si>
    <t xml:space="preserve">ค่าครุภัณฑ์ </t>
  </si>
  <si>
    <t>รวมรายจ่ายตามงบประมาณ</t>
  </si>
  <si>
    <t>รวมรายจ่ายจากเงินอุดหนุนเฉพาะกิจ</t>
  </si>
  <si>
    <t>รวมรายจ่ายทั้งสิ้น</t>
  </si>
  <si>
    <t>รายจ่าย</t>
  </si>
  <si>
    <t>รายได้จากทุน</t>
  </si>
  <si>
    <t>รายได้จากสาธารณูปโภคและพาณิชย์</t>
  </si>
  <si>
    <t>รายรับสูง(ต่ำ)กว่ารายจ่ายจริงสุทธิ</t>
  </si>
  <si>
    <t xml:space="preserve">               (นางสาวพรรณพิไล  สาดคำ)</t>
  </si>
  <si>
    <t xml:space="preserve">           (นายสมัย  สายบุญส่ง)</t>
  </si>
  <si>
    <t>หมายเหตุ     ประกอบงบแสดงผลการดำเนินงาน</t>
  </si>
  <si>
    <t>หมายเหตุ 1</t>
  </si>
  <si>
    <t>ค่าครุภัณฑ์จ่ายจากเงินรายรับ</t>
  </si>
  <si>
    <t xml:space="preserve">เครื่องสูบน้ำแบบหอยโข่ง ขนาด 3HP/2.2 KW 1 เฟส  จำนวน 2 เครื่องๆละ 22,250 บาท </t>
  </si>
  <si>
    <t xml:space="preserve">เครื่องสูบน้ำแบบหอยโข่ง ขนาด 3HP/2.2 KW 3 เฟส  จำนวน 2 เครื่องๆละ 17,250 บาท </t>
  </si>
  <si>
    <t xml:space="preserve">รถจักรยานยนต์ ขนาด 110 ซีซี จำนวน 2 คันๆ ละ 33,000 บาท </t>
  </si>
  <si>
    <t>เครื่องตัดหญ้าแบบเดินตาม จำนวน 1 เครื่อง</t>
  </si>
  <si>
    <t xml:space="preserve">เครื่องตัดหญ้าแบบข้ออ่อน จำนวน 2 เครื่องๆละ 5,649.60 บาท </t>
  </si>
  <si>
    <t>เครื่องสูบน้ำแบบหอยโข่ง จำนวน 1 เครื่อง</t>
  </si>
  <si>
    <t>กล้องถ่ายภาพนิ่งระบบดิจิตอล จำนวน 1 ตัว</t>
  </si>
  <si>
    <t>เครื่องโทรสารแบบใช้กระดาษธรรมดา จำนวน 1 เครื่อง</t>
  </si>
  <si>
    <t>เครื่องหาพิกัดด้วยสัญญาณดาวเทียม GPS จำนวน 2 เครื่องๆละ 15,000 บาท</t>
  </si>
  <si>
    <t>โต๊ะทำงานเหล็กพร้อมกระจก ขนาด 5 ฟุต จำนวน 2 ตัวๆละ 5,500 บาท</t>
  </si>
  <si>
    <t>ตู้เหล็ก 4 ลิ้นชัก จำนวน 3 ตู้ๆละ 3,500 บาท</t>
  </si>
  <si>
    <t>เก้าอื้บุนวมขา C จำนวน 1 ตัว</t>
  </si>
  <si>
    <t>โทรทัศน์ LCD ขนาด 32 นิ้ว พร้อมอุปกรณ์ติดตั้ง จำนวน 1 เครื่อง</t>
  </si>
  <si>
    <t xml:space="preserve">มาตรวัดน้ำ ขนาด 2 นิ้ว จำนวน 4 ตัวๆละ 11,535 บาท </t>
  </si>
  <si>
    <t xml:space="preserve">เครื่องรับสัญญาณระบบกระจายเสียงไร้สาย UHF-FM จำนวน 2 ชุดๆละ 49,900 บาท </t>
  </si>
  <si>
    <t xml:space="preserve">เครื่องคอมพิวเตอร์สำหรับงานสำนักงาน จำนวน 6 เครื่องๆละ 11,800 บาท </t>
  </si>
  <si>
    <t xml:space="preserve">เครื่องสำรองไฟฟ้า ขนาด 750 VA จำนวน 7 ตัวๆละ 1,600 บาท </t>
  </si>
  <si>
    <t xml:space="preserve">จอคอมพิวเตอร์ ชนิด LCD ขนาด 18 นิ้ว จำนวน 1 เครื่อง </t>
  </si>
  <si>
    <t>รวมครุภัณฑ์จ่ายจากเงินรายรับ</t>
  </si>
  <si>
    <t>เก้าอี้บุนวมมีล้อ พนักพิงสูง ขาเหล็ก จำนวน 2 ตัวๆละ 5,500 บาท</t>
  </si>
  <si>
    <t>เครื่องคอมพิวเตอร์สำหรับงานประมวลผล จำนวน 1 เครื่อง</t>
  </si>
  <si>
    <t>-2-</t>
  </si>
  <si>
    <t>หมายเหตุ 2</t>
  </si>
  <si>
    <t>ค่าที่ดินและสิ่งก่อสร้างจ่ายจากเงินรายรับ</t>
  </si>
  <si>
    <t>ก่อสร้างโรงเลี้ยงไส้เดือน ขนาด 4X8 เมตร</t>
  </si>
  <si>
    <t>ก่อสร้างประตูปิด-เปิด คลองส่งน้ำพร้อมเสริมคันคลองสถานีสูบน้ำฯบ้านซ่าน</t>
  </si>
  <si>
    <t>วางท่อระบายน้ำ PVC ลงแม่น้ำน่าน จำนวน 34 ท่อน ม.6</t>
  </si>
  <si>
    <t xml:space="preserve">วางท่อเมนจ่ายน้ำประปาห้วยน้ำจาก ม.7 </t>
  </si>
  <si>
    <t>ก่อสร้างถนน คสล.ซ.8 บ้านวังหมู ม.3</t>
  </si>
  <si>
    <t>วางท่อระบายน้ำเพื่อการเกษตร ม.6</t>
  </si>
  <si>
    <t>ก่อสร้างถนน คสล.ซ.ข้างศูนย์พัฒนาเด็กเล็ก</t>
  </si>
  <si>
    <t>ก่อสร้างถนน คสล.ซ.พิกุล ม.2</t>
  </si>
  <si>
    <t>ก่อสร้างถนน คสล.ซ.การเกษตร 3 - ซ.บุ่งป่าตาล ม.1</t>
  </si>
  <si>
    <t>ก่อสร้างถนน คสล.ซ.ม.4 บ้านวังหมู-ม.8 บ้านดงช้างดี (ช่วง2)</t>
  </si>
  <si>
    <t>ก่อสร้างถนน คสล.ซ.ป่าแดง-ห้วยพิกุล (ช่วง 2) ม.5 บ้านท่า</t>
  </si>
  <si>
    <t>ก่อสร้างถนน คสล.ซ.นครสวรรค์ ม.7 บ้านไผ่ใหญ่</t>
  </si>
  <si>
    <t>ก่อสร้างถนน คสล.ทางไปบ้านผู้ช่วยรักเร่ แก้วนรินทร์ ม.8 บ้านดงช้างดี</t>
  </si>
  <si>
    <t>ก่อสร้างขยายถนน คสล.หน้าบ้านนายบุญเลิศ-นายบุญช่วย ม.9 บ้านเขาตอง</t>
  </si>
  <si>
    <t xml:space="preserve">วางท่อระบายน้ำ ม.6 จำนวน 3 แห่ง </t>
  </si>
  <si>
    <t xml:space="preserve">วางท่อระบายน้ำพร้อมท่อบ่อพัก ม.6 จำนวน 2 แห่ง </t>
  </si>
  <si>
    <t>วางท่อ คสล.ม.5 จำนวน 2 แห่ง</t>
  </si>
  <si>
    <t>วางท่อประปา ม.6 (กลุ่มคลองจระเข้) จำนวน 280 ท่อน</t>
  </si>
  <si>
    <t>วางท่อลงวัดวังหมู ม.4 จำนวน 61 ท่อน</t>
  </si>
  <si>
    <t xml:space="preserve">ปรับปรุงคลองดาดคอนกรีตสถานีสูบน้ำด้วยไฟฟ้าบ้านทับใหม่ </t>
  </si>
  <si>
    <t xml:space="preserve">ก่อสร้างคลองดาดคอนกรีตสายป่าแดงสถานีสูบน้ำด้วยไฟฟ้าบ้านซ่าน ม.3 </t>
  </si>
  <si>
    <t>รวมค่าที่ดินและสิ่งก่อสร้างจ่ายจากเงินรายรับ</t>
  </si>
  <si>
    <t>ที่ดินและสิ่งก่อสร้าง  (หมายเหตุ 3)</t>
  </si>
  <si>
    <t>หมายเหตุ 3</t>
  </si>
  <si>
    <t>ค่าที่ดินและสิ่งก่อสร้างจ่ายจากเงินอุดหนุนเฉพาะกิจ</t>
  </si>
  <si>
    <t>รวมค่าที่ดินและสิ่งก่อสร้างจ่ายจากเงินอุดหนุนเฉพาะกิจ</t>
  </si>
  <si>
    <t>โครงการซ่อมสร้างผิวทางแอสฟัลท์ติกคอนกรีตสายทับใหม่-บ้านซ่าน ม.1-ม.6(ตอน 2)</t>
  </si>
  <si>
    <t>ก่อสร้างสนามฟุตซอลมาตรฐานกลางแจ้งพร้อมอุปกรณ์ ม.1</t>
  </si>
  <si>
    <t>ก่อสร้างสนามฟุตซอลมาตรฐานกลางแจ้งพร้อมอุปกรณ์ ม.4</t>
  </si>
  <si>
    <t>สรุปรายจ่ายที่จ่ายจากเงินรายรับ</t>
  </si>
  <si>
    <t>ตั้งจ่ายจากเงินรายได้</t>
  </si>
  <si>
    <t>ตั้งจ่ายจากเงินอุดหนุน</t>
  </si>
  <si>
    <t>จ่ายจริง</t>
  </si>
  <si>
    <t>ค่าวัสดุ</t>
  </si>
  <si>
    <t>ค่าครุภัณฑ์</t>
  </si>
  <si>
    <t>ค่าที่ดินและสิ่งก่อสร้าง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</si>
</sst>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Border="1"/>
    <xf numFmtId="0" fontId="2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43" fontId="2" fillId="0" borderId="0" xfId="1" applyFont="1"/>
    <xf numFmtId="0" fontId="3" fillId="0" borderId="7" xfId="0" applyFont="1" applyBorder="1"/>
    <xf numFmtId="0" fontId="3" fillId="0" borderId="1" xfId="0" applyFont="1" applyBorder="1"/>
    <xf numFmtId="43" fontId="3" fillId="0" borderId="0" xfId="1" applyFont="1" applyBorder="1"/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2" fillId="0" borderId="8" xfId="0" applyNumberFormat="1" applyFont="1" applyBorder="1"/>
    <xf numFmtId="43" fontId="2" fillId="0" borderId="9" xfId="0" applyNumberFormat="1" applyFont="1" applyBorder="1"/>
    <xf numFmtId="43" fontId="2" fillId="0" borderId="10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43" fontId="3" fillId="0" borderId="11" xfId="1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43" fontId="2" fillId="0" borderId="9" xfId="1" applyFont="1" applyBorder="1"/>
    <xf numFmtId="43" fontId="2" fillId="0" borderId="10" xfId="1" applyFont="1" applyBorder="1"/>
    <xf numFmtId="0" fontId="5" fillId="0" borderId="0" xfId="0" applyFont="1" applyBorder="1" applyAlignment="1">
      <alignment horizontal="left"/>
    </xf>
    <xf numFmtId="0" fontId="2" fillId="0" borderId="0" xfId="0" applyFont="1" applyBorder="1"/>
    <xf numFmtId="43" fontId="2" fillId="0" borderId="0" xfId="0" applyNumberFormat="1" applyFont="1" applyBorder="1"/>
    <xf numFmtId="43" fontId="2" fillId="0" borderId="0" xfId="1" applyFont="1" applyBorder="1"/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43" fontId="2" fillId="0" borderId="12" xfId="0" applyNumberFormat="1" applyFont="1" applyBorder="1"/>
    <xf numFmtId="43" fontId="3" fillId="0" borderId="11" xfId="0" applyNumberFormat="1" applyFont="1" applyBorder="1"/>
    <xf numFmtId="0" fontId="2" fillId="0" borderId="12" xfId="0" applyFont="1" applyBorder="1"/>
    <xf numFmtId="0" fontId="3" fillId="0" borderId="1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43" fontId="2" fillId="0" borderId="10" xfId="0" applyNumberFormat="1" applyFont="1" applyBorder="1" applyAlignment="1">
      <alignment horizontal="right"/>
    </xf>
    <xf numFmtId="43" fontId="2" fillId="0" borderId="9" xfId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3" fontId="3" fillId="0" borderId="1" xfId="1" applyFont="1" applyBorder="1"/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5" fillId="0" borderId="8" xfId="0" applyFont="1" applyBorder="1" applyAlignment="1">
      <alignment horizontal="left"/>
    </xf>
    <xf numFmtId="43" fontId="2" fillId="0" borderId="9" xfId="0" applyNumberFormat="1" applyFont="1" applyBorder="1" applyAlignment="1">
      <alignment horizontal="right"/>
    </xf>
    <xf numFmtId="0" fontId="5" fillId="0" borderId="12" xfId="0" applyFont="1" applyBorder="1" applyAlignment="1">
      <alignment horizontal="left"/>
    </xf>
    <xf numFmtId="0" fontId="2" fillId="0" borderId="11" xfId="0" applyFont="1" applyBorder="1"/>
    <xf numFmtId="43" fontId="2" fillId="0" borderId="11" xfId="0" applyNumberFormat="1" applyFont="1" applyBorder="1" applyAlignment="1">
      <alignment horizontal="right"/>
    </xf>
    <xf numFmtId="43" fontId="3" fillId="0" borderId="14" xfId="0" applyNumberFormat="1" applyFont="1" applyBorder="1"/>
    <xf numFmtId="43" fontId="3" fillId="0" borderId="13" xfId="0" applyNumberFormat="1" applyFont="1" applyBorder="1"/>
    <xf numFmtId="0" fontId="6" fillId="0" borderId="0" xfId="0" applyFont="1"/>
    <xf numFmtId="0" fontId="7" fillId="0" borderId="0" xfId="0" applyFont="1"/>
    <xf numFmtId="43" fontId="6" fillId="0" borderId="0" xfId="1" applyFont="1"/>
    <xf numFmtId="0" fontId="7" fillId="0" borderId="0" xfId="0" applyFont="1" applyAlignment="1">
      <alignment horizontal="center"/>
    </xf>
    <xf numFmtId="43" fontId="6" fillId="0" borderId="15" xfId="1" applyFont="1" applyBorder="1"/>
    <xf numFmtId="43" fontId="7" fillId="0" borderId="15" xfId="1" applyFont="1" applyBorder="1"/>
    <xf numFmtId="43" fontId="6" fillId="0" borderId="0" xfId="0" applyNumberFormat="1" applyFont="1"/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43" fontId="6" fillId="0" borderId="1" xfId="1" applyFont="1" applyBorder="1"/>
    <xf numFmtId="43" fontId="6" fillId="0" borderId="1" xfId="1" applyFont="1" applyBorder="1" applyAlignment="1">
      <alignment horizontal="right"/>
    </xf>
    <xf numFmtId="43" fontId="7" fillId="0" borderId="11" xfId="1" applyFont="1" applyBorder="1"/>
    <xf numFmtId="0" fontId="6" fillId="0" borderId="6" xfId="0" applyFont="1" applyBorder="1"/>
    <xf numFmtId="0" fontId="7" fillId="0" borderId="2" xfId="0" applyFont="1" applyBorder="1" applyAlignment="1">
      <alignment horizontal="center"/>
    </xf>
    <xf numFmtId="0" fontId="7" fillId="0" borderId="16" xfId="0" applyFont="1" applyBorder="1"/>
    <xf numFmtId="0" fontId="3" fillId="0" borderId="0" xfId="0" applyFont="1" applyAlignment="1">
      <alignment horizontal="center"/>
    </xf>
    <xf numFmtId="43" fontId="2" fillId="0" borderId="0" xfId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1"/>
  <sheetViews>
    <sheetView view="pageBreakPreview" topLeftCell="A13" zoomScaleSheetLayoutView="100" workbookViewId="0">
      <selection activeCell="C13" sqref="C13"/>
    </sheetView>
  </sheetViews>
  <sheetFormatPr defaultRowHeight="14.25"/>
  <cols>
    <col min="1" max="1" width="28.25" customWidth="1"/>
    <col min="2" max="2" width="13.375" customWidth="1"/>
    <col min="3" max="3" width="13.625" customWidth="1"/>
    <col min="4" max="4" width="13.125" customWidth="1"/>
    <col min="5" max="6" width="11" customWidth="1"/>
    <col min="7" max="7" width="11.875" customWidth="1"/>
    <col min="8" max="8" width="9.875" customWidth="1"/>
    <col min="9" max="9" width="12.125" customWidth="1"/>
    <col min="10" max="10" width="12.25" customWidth="1"/>
    <col min="11" max="11" width="11.625" customWidth="1"/>
    <col min="12" max="12" width="12.25" customWidth="1"/>
    <col min="13" max="13" width="12.875" customWidth="1"/>
    <col min="14" max="14" width="12.125" customWidth="1"/>
  </cols>
  <sheetData>
    <row r="1" spans="1:15" ht="18.75">
      <c r="A1" s="66" t="s">
        <v>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1"/>
    </row>
    <row r="2" spans="1:15" ht="18.75">
      <c r="A2" s="66" t="s">
        <v>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1"/>
    </row>
    <row r="3" spans="1:15" ht="18.75">
      <c r="A3" s="66" t="s">
        <v>46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1"/>
    </row>
    <row r="4" spans="1:15" ht="18.75">
      <c r="A4" s="6" t="s">
        <v>2</v>
      </c>
      <c r="B4" s="6" t="s">
        <v>0</v>
      </c>
      <c r="C4" s="6" t="s">
        <v>16</v>
      </c>
      <c r="D4" s="6" t="s">
        <v>1</v>
      </c>
      <c r="E4" s="6" t="s">
        <v>17</v>
      </c>
      <c r="F4" s="6" t="s">
        <v>19</v>
      </c>
      <c r="G4" s="6" t="s">
        <v>20</v>
      </c>
      <c r="H4" s="13" t="s">
        <v>21</v>
      </c>
      <c r="I4" s="6" t="s">
        <v>23</v>
      </c>
      <c r="J4" s="6" t="s">
        <v>25</v>
      </c>
      <c r="K4" s="6" t="s">
        <v>27</v>
      </c>
      <c r="L4" s="6" t="s">
        <v>28</v>
      </c>
      <c r="M4" s="6" t="s">
        <v>29</v>
      </c>
      <c r="N4" s="12" t="s">
        <v>3</v>
      </c>
      <c r="O4" s="1"/>
    </row>
    <row r="5" spans="1:15" ht="18.75">
      <c r="A5" s="7"/>
      <c r="B5" s="7"/>
      <c r="C5" s="7"/>
      <c r="D5" s="7"/>
      <c r="E5" s="4" t="s">
        <v>18</v>
      </c>
      <c r="F5" s="4"/>
      <c r="G5" s="4"/>
      <c r="H5" s="14" t="s">
        <v>22</v>
      </c>
      <c r="I5" s="4" t="s">
        <v>24</v>
      </c>
      <c r="J5" s="4" t="s">
        <v>26</v>
      </c>
      <c r="K5" s="4"/>
      <c r="L5" s="4"/>
      <c r="M5" s="4"/>
      <c r="N5" s="5"/>
      <c r="O5" s="1"/>
    </row>
    <row r="6" spans="1:15" ht="18.75">
      <c r="A6" s="44" t="s">
        <v>54</v>
      </c>
      <c r="B6" s="43"/>
      <c r="C6" s="43"/>
      <c r="D6" s="9"/>
      <c r="E6" s="40"/>
      <c r="F6" s="40"/>
      <c r="G6" s="40"/>
      <c r="H6" s="42"/>
      <c r="I6" s="40"/>
      <c r="J6" s="40"/>
      <c r="K6" s="40"/>
      <c r="L6" s="40"/>
      <c r="M6" s="40"/>
      <c r="N6" s="22"/>
      <c r="O6" s="1"/>
    </row>
    <row r="7" spans="1:15" ht="18.75">
      <c r="A7" s="34" t="s">
        <v>3</v>
      </c>
      <c r="B7" s="32">
        <v>1768004</v>
      </c>
      <c r="C7" s="32">
        <f t="shared" ref="C7:C18" si="0">SUM(D7:N7)</f>
        <v>1502021.44</v>
      </c>
      <c r="D7" s="36" t="s">
        <v>47</v>
      </c>
      <c r="E7" s="36" t="s">
        <v>47</v>
      </c>
      <c r="F7" s="36" t="s">
        <v>47</v>
      </c>
      <c r="G7" s="36" t="s">
        <v>47</v>
      </c>
      <c r="H7" s="36" t="s">
        <v>47</v>
      </c>
      <c r="I7" s="36" t="s">
        <v>47</v>
      </c>
      <c r="J7" s="36" t="s">
        <v>47</v>
      </c>
      <c r="K7" s="36" t="s">
        <v>47</v>
      </c>
      <c r="L7" s="36" t="s">
        <v>47</v>
      </c>
      <c r="M7" s="36" t="s">
        <v>47</v>
      </c>
      <c r="N7" s="32">
        <v>1502021.44</v>
      </c>
      <c r="O7" s="1"/>
    </row>
    <row r="8" spans="1:15" ht="18.75">
      <c r="A8" s="19" t="s">
        <v>48</v>
      </c>
      <c r="B8" s="16">
        <v>2299989</v>
      </c>
      <c r="C8" s="16">
        <f t="shared" si="0"/>
        <v>2299989</v>
      </c>
      <c r="D8" s="16">
        <v>2299989</v>
      </c>
      <c r="E8" s="36" t="s">
        <v>47</v>
      </c>
      <c r="F8" s="36" t="s">
        <v>47</v>
      </c>
      <c r="G8" s="36" t="s">
        <v>47</v>
      </c>
      <c r="H8" s="36" t="s">
        <v>47</v>
      </c>
      <c r="I8" s="36" t="s">
        <v>47</v>
      </c>
      <c r="J8" s="36" t="s">
        <v>47</v>
      </c>
      <c r="K8" s="36" t="s">
        <v>47</v>
      </c>
      <c r="L8" s="36" t="s">
        <v>47</v>
      </c>
      <c r="M8" s="36" t="s">
        <v>47</v>
      </c>
      <c r="N8" s="36" t="s">
        <v>47</v>
      </c>
      <c r="O8" s="1"/>
    </row>
    <row r="9" spans="1:15" ht="18.75">
      <c r="A9" s="19" t="s">
        <v>49</v>
      </c>
      <c r="B9" s="16">
        <v>4886360</v>
      </c>
      <c r="C9" s="16">
        <f t="shared" si="0"/>
        <v>3891929</v>
      </c>
      <c r="D9" s="16">
        <v>2219505</v>
      </c>
      <c r="E9" s="24">
        <v>179940</v>
      </c>
      <c r="F9" s="16">
        <v>355215</v>
      </c>
      <c r="G9" s="16">
        <v>548429</v>
      </c>
      <c r="H9" s="36" t="s">
        <v>47</v>
      </c>
      <c r="I9" s="16">
        <v>408540</v>
      </c>
      <c r="J9" s="36" t="s">
        <v>47</v>
      </c>
      <c r="K9" s="36" t="s">
        <v>47</v>
      </c>
      <c r="L9" s="36" t="s">
        <v>47</v>
      </c>
      <c r="M9" s="24">
        <v>180300</v>
      </c>
      <c r="N9" s="36" t="s">
        <v>47</v>
      </c>
      <c r="O9" s="1"/>
    </row>
    <row r="10" spans="1:15" ht="18.75">
      <c r="A10" s="19" t="s">
        <v>7</v>
      </c>
      <c r="B10" s="16">
        <v>131100</v>
      </c>
      <c r="C10" s="16">
        <f t="shared" si="0"/>
        <v>131100</v>
      </c>
      <c r="D10" s="16">
        <v>131100</v>
      </c>
      <c r="E10" s="36" t="s">
        <v>47</v>
      </c>
      <c r="F10" s="36" t="s">
        <v>47</v>
      </c>
      <c r="G10" s="36" t="s">
        <v>47</v>
      </c>
      <c r="H10" s="36" t="s">
        <v>47</v>
      </c>
      <c r="I10" s="36" t="s">
        <v>47</v>
      </c>
      <c r="J10" s="36" t="s">
        <v>47</v>
      </c>
      <c r="K10" s="36" t="s">
        <v>47</v>
      </c>
      <c r="L10" s="36" t="s">
        <v>47</v>
      </c>
      <c r="M10" s="38" t="s">
        <v>47</v>
      </c>
      <c r="N10" s="36" t="s">
        <v>47</v>
      </c>
      <c r="O10" s="1"/>
    </row>
    <row r="11" spans="1:15" ht="18.75">
      <c r="A11" s="19" t="s">
        <v>8</v>
      </c>
      <c r="B11" s="16">
        <v>4559537</v>
      </c>
      <c r="C11" s="16">
        <f t="shared" si="0"/>
        <v>3720530</v>
      </c>
      <c r="D11" s="16">
        <v>729120</v>
      </c>
      <c r="E11" s="24">
        <v>116160</v>
      </c>
      <c r="F11" s="16">
        <f>618030-30</f>
        <v>618000</v>
      </c>
      <c r="G11" s="16">
        <v>324000</v>
      </c>
      <c r="H11" s="36" t="s">
        <v>47</v>
      </c>
      <c r="I11" s="16">
        <v>1078250</v>
      </c>
      <c r="J11" s="36" t="s">
        <v>47</v>
      </c>
      <c r="K11" s="36" t="s">
        <v>47</v>
      </c>
      <c r="L11" s="36" t="s">
        <v>47</v>
      </c>
      <c r="M11" s="38">
        <v>855000</v>
      </c>
      <c r="N11" s="36" t="s">
        <v>47</v>
      </c>
      <c r="O11" s="1"/>
    </row>
    <row r="12" spans="1:15" ht="18.75">
      <c r="A12" s="19" t="s">
        <v>9</v>
      </c>
      <c r="B12" s="16">
        <v>1451920</v>
      </c>
      <c r="C12" s="16">
        <f>SUM(D12:N12)</f>
        <v>1217285.5</v>
      </c>
      <c r="D12" s="16">
        <f>1047562+2400</f>
        <v>1049962</v>
      </c>
      <c r="E12" s="36" t="s">
        <v>47</v>
      </c>
      <c r="F12" s="16">
        <v>33465</v>
      </c>
      <c r="G12" s="16">
        <v>20990.5</v>
      </c>
      <c r="H12" s="36" t="s">
        <v>47</v>
      </c>
      <c r="I12" s="16">
        <v>79277</v>
      </c>
      <c r="J12" s="36" t="s">
        <v>47</v>
      </c>
      <c r="K12" s="36" t="s">
        <v>47</v>
      </c>
      <c r="L12" s="36" t="s">
        <v>47</v>
      </c>
      <c r="M12" s="24">
        <v>33591</v>
      </c>
      <c r="N12" s="36" t="s">
        <v>47</v>
      </c>
      <c r="O12" s="1"/>
    </row>
    <row r="13" spans="1:15" ht="18.75">
      <c r="A13" s="19" t="s">
        <v>10</v>
      </c>
      <c r="B13" s="16">
        <v>5759000</v>
      </c>
      <c r="C13" s="16">
        <f t="shared" si="0"/>
        <v>4188600.3</v>
      </c>
      <c r="D13" s="16">
        <f>1448980.05-10</f>
        <v>1448970.05</v>
      </c>
      <c r="E13" s="24">
        <v>249763.25</v>
      </c>
      <c r="F13" s="16">
        <f>945807-700</f>
        <v>945107</v>
      </c>
      <c r="G13" s="16">
        <f>51132</f>
        <v>51132</v>
      </c>
      <c r="H13" s="36" t="s">
        <v>47</v>
      </c>
      <c r="I13" s="16">
        <f>527290-240</f>
        <v>527050</v>
      </c>
      <c r="J13" s="16">
        <f>103990+6800</f>
        <v>110790</v>
      </c>
      <c r="K13" s="16">
        <f>263350-5000</f>
        <v>258350</v>
      </c>
      <c r="L13" s="16">
        <v>281100</v>
      </c>
      <c r="M13" s="24">
        <f>338253-11000-10915</f>
        <v>316338</v>
      </c>
      <c r="N13" s="36" t="s">
        <v>47</v>
      </c>
      <c r="O13" s="1"/>
    </row>
    <row r="14" spans="1:15" ht="18.75">
      <c r="A14" s="19" t="s">
        <v>11</v>
      </c>
      <c r="B14" s="16">
        <v>2392200</v>
      </c>
      <c r="C14" s="16">
        <f t="shared" si="0"/>
        <v>1848679.51</v>
      </c>
      <c r="D14" s="16">
        <f>325388.35-27</f>
        <v>325361.34999999998</v>
      </c>
      <c r="E14" s="36" t="s">
        <v>47</v>
      </c>
      <c r="F14" s="16">
        <v>827521.16</v>
      </c>
      <c r="G14" s="16">
        <v>206663</v>
      </c>
      <c r="H14" s="36" t="s">
        <v>47</v>
      </c>
      <c r="I14" s="16">
        <v>94060</v>
      </c>
      <c r="J14" s="36" t="s">
        <v>47</v>
      </c>
      <c r="K14" s="36" t="s">
        <v>47</v>
      </c>
      <c r="L14" s="16">
        <v>393234</v>
      </c>
      <c r="M14" s="24">
        <v>1840</v>
      </c>
      <c r="N14" s="36" t="s">
        <v>47</v>
      </c>
      <c r="O14" s="1"/>
    </row>
    <row r="15" spans="1:15" ht="18.75">
      <c r="A15" s="19" t="s">
        <v>12</v>
      </c>
      <c r="B15" s="16">
        <v>1105000</v>
      </c>
      <c r="C15" s="16">
        <f t="shared" si="0"/>
        <v>974318.85000000009</v>
      </c>
      <c r="D15" s="16">
        <f>330982.62+0.02-0.4</f>
        <v>330982.24</v>
      </c>
      <c r="E15" s="36" t="s">
        <v>47</v>
      </c>
      <c r="F15" s="16">
        <f>34160.3+2863.27</f>
        <v>37023.57</v>
      </c>
      <c r="G15" s="36" t="s">
        <v>47</v>
      </c>
      <c r="H15" s="36" t="s">
        <v>47</v>
      </c>
      <c r="I15" s="36" t="s">
        <v>47</v>
      </c>
      <c r="J15" s="36" t="s">
        <v>47</v>
      </c>
      <c r="K15" s="36" t="s">
        <v>47</v>
      </c>
      <c r="L15" s="16">
        <f>606333.04-20</f>
        <v>606313.04</v>
      </c>
      <c r="M15" s="36" t="s">
        <v>47</v>
      </c>
      <c r="N15" s="36" t="s">
        <v>47</v>
      </c>
      <c r="O15" s="1"/>
    </row>
    <row r="16" spans="1:15" ht="18.75">
      <c r="A16" s="19" t="s">
        <v>13</v>
      </c>
      <c r="B16" s="16">
        <v>1855800</v>
      </c>
      <c r="C16" s="16">
        <f t="shared" si="0"/>
        <v>1128836.97</v>
      </c>
      <c r="D16" s="36" t="s">
        <v>47</v>
      </c>
      <c r="E16" s="36" t="s">
        <v>47</v>
      </c>
      <c r="F16" s="16">
        <v>730600</v>
      </c>
      <c r="G16" s="16">
        <v>90000</v>
      </c>
      <c r="H16" s="24">
        <v>30000</v>
      </c>
      <c r="I16" s="16">
        <v>233236.97</v>
      </c>
      <c r="J16" s="16">
        <v>10000</v>
      </c>
      <c r="K16" s="16">
        <f>30000+5000</f>
        <v>35000</v>
      </c>
      <c r="L16" s="36" t="s">
        <v>47</v>
      </c>
      <c r="M16" s="36" t="s">
        <v>47</v>
      </c>
      <c r="N16" s="36" t="s">
        <v>47</v>
      </c>
      <c r="O16" s="1"/>
    </row>
    <row r="17" spans="1:15" ht="18.75">
      <c r="A17" s="19" t="s">
        <v>14</v>
      </c>
      <c r="B17" s="16">
        <v>619300</v>
      </c>
      <c r="C17" s="16">
        <f t="shared" si="0"/>
        <v>524397.55000000005</v>
      </c>
      <c r="D17" s="16">
        <v>256040</v>
      </c>
      <c r="E17" s="36" t="s">
        <v>47</v>
      </c>
      <c r="F17" s="36" t="s">
        <v>47</v>
      </c>
      <c r="G17" s="24">
        <v>13400</v>
      </c>
      <c r="H17" s="36" t="s">
        <v>47</v>
      </c>
      <c r="I17" s="16">
        <v>29580</v>
      </c>
      <c r="J17" s="36" t="s">
        <v>47</v>
      </c>
      <c r="K17" s="36" t="s">
        <v>47</v>
      </c>
      <c r="L17" s="24">
        <v>158140</v>
      </c>
      <c r="M17" s="24">
        <v>67237.55</v>
      </c>
      <c r="N17" s="36" t="s">
        <v>47</v>
      </c>
      <c r="O17" s="1"/>
    </row>
    <row r="18" spans="1:15" ht="18.75">
      <c r="A18" s="20" t="s">
        <v>15</v>
      </c>
      <c r="B18" s="17">
        <v>3953440</v>
      </c>
      <c r="C18" s="16">
        <f t="shared" si="0"/>
        <v>3372055</v>
      </c>
      <c r="D18" s="37" t="s">
        <v>47</v>
      </c>
      <c r="E18" s="36" t="s">
        <v>47</v>
      </c>
      <c r="F18" s="36" t="s">
        <v>47</v>
      </c>
      <c r="G18" s="36" t="s">
        <v>47</v>
      </c>
      <c r="H18" s="36" t="s">
        <v>47</v>
      </c>
      <c r="I18" s="17">
        <f>2514550+5</f>
        <v>2514555</v>
      </c>
      <c r="J18" s="36" t="s">
        <v>47</v>
      </c>
      <c r="K18" s="36" t="s">
        <v>47</v>
      </c>
      <c r="L18" s="17">
        <v>15700</v>
      </c>
      <c r="M18" s="25">
        <v>841800</v>
      </c>
      <c r="N18" s="36" t="s">
        <v>47</v>
      </c>
      <c r="O18" s="1"/>
    </row>
    <row r="19" spans="1:15" ht="19.5" thickBot="1">
      <c r="A19" s="35" t="s">
        <v>51</v>
      </c>
      <c r="B19" s="33">
        <f t="shared" ref="B19:N19" si="1">SUM(B7:B18)</f>
        <v>30781650</v>
      </c>
      <c r="C19" s="33">
        <f>SUM(C7:C18)</f>
        <v>24799743.120000001</v>
      </c>
      <c r="D19" s="33">
        <f t="shared" si="1"/>
        <v>8791029.6399999987</v>
      </c>
      <c r="E19" s="21">
        <f t="shared" si="1"/>
        <v>545863.25</v>
      </c>
      <c r="F19" s="21">
        <f t="shared" si="1"/>
        <v>3546931.73</v>
      </c>
      <c r="G19" s="21">
        <f t="shared" si="1"/>
        <v>1254614.5</v>
      </c>
      <c r="H19" s="21">
        <f t="shared" si="1"/>
        <v>30000</v>
      </c>
      <c r="I19" s="21">
        <f t="shared" si="1"/>
        <v>4964548.9700000007</v>
      </c>
      <c r="J19" s="21">
        <f t="shared" si="1"/>
        <v>120790</v>
      </c>
      <c r="K19" s="21">
        <f t="shared" si="1"/>
        <v>293350</v>
      </c>
      <c r="L19" s="21">
        <f t="shared" si="1"/>
        <v>1454487.04</v>
      </c>
      <c r="M19" s="21">
        <f t="shared" si="1"/>
        <v>2296106.5499999998</v>
      </c>
      <c r="N19" s="21">
        <f t="shared" si="1"/>
        <v>1502021.44</v>
      </c>
      <c r="O19" s="1"/>
    </row>
    <row r="20" spans="1:15" ht="19.5" thickTop="1">
      <c r="A20" s="46" t="s">
        <v>30</v>
      </c>
      <c r="B20" s="34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1"/>
    </row>
    <row r="21" spans="1:15" ht="18.75">
      <c r="A21" s="19" t="s">
        <v>3</v>
      </c>
      <c r="B21" s="19"/>
      <c r="C21" s="24">
        <f t="shared" ref="C21:C29" si="2">SUM(D21:N21)</f>
        <v>11905848.640000001</v>
      </c>
      <c r="D21" s="24">
        <v>11905848.640000001</v>
      </c>
      <c r="E21" s="38" t="s">
        <v>47</v>
      </c>
      <c r="F21" s="38" t="s">
        <v>47</v>
      </c>
      <c r="G21" s="38" t="s">
        <v>47</v>
      </c>
      <c r="H21" s="38" t="s">
        <v>47</v>
      </c>
      <c r="I21" s="38" t="s">
        <v>47</v>
      </c>
      <c r="J21" s="38" t="s">
        <v>47</v>
      </c>
      <c r="K21" s="38" t="s">
        <v>47</v>
      </c>
      <c r="L21" s="38" t="s">
        <v>47</v>
      </c>
      <c r="M21" s="38" t="s">
        <v>47</v>
      </c>
      <c r="N21" s="38" t="s">
        <v>47</v>
      </c>
      <c r="O21" s="1"/>
    </row>
    <row r="22" spans="1:15" ht="18.75">
      <c r="A22" s="19" t="s">
        <v>6</v>
      </c>
      <c r="B22" s="19"/>
      <c r="C22" s="24">
        <f t="shared" si="2"/>
        <v>360000</v>
      </c>
      <c r="D22" s="38" t="s">
        <v>47</v>
      </c>
      <c r="E22" s="38" t="s">
        <v>47</v>
      </c>
      <c r="F22" s="24">
        <v>360000</v>
      </c>
      <c r="G22" s="38" t="s">
        <v>47</v>
      </c>
      <c r="H22" s="38" t="s">
        <v>47</v>
      </c>
      <c r="I22" s="38" t="s">
        <v>47</v>
      </c>
      <c r="J22" s="38" t="s">
        <v>47</v>
      </c>
      <c r="K22" s="38" t="s">
        <v>47</v>
      </c>
      <c r="L22" s="38" t="s">
        <v>47</v>
      </c>
      <c r="M22" s="38" t="s">
        <v>47</v>
      </c>
      <c r="N22" s="38" t="s">
        <v>47</v>
      </c>
      <c r="O22" s="1"/>
    </row>
    <row r="23" spans="1:15" ht="18.75">
      <c r="A23" s="19" t="s">
        <v>7</v>
      </c>
      <c r="B23" s="19"/>
      <c r="C23" s="24">
        <f t="shared" si="2"/>
        <v>173280</v>
      </c>
      <c r="D23" s="38" t="s">
        <v>47</v>
      </c>
      <c r="E23" s="38" t="s">
        <v>47</v>
      </c>
      <c r="F23" s="38" t="s">
        <v>47</v>
      </c>
      <c r="G23" s="38" t="s">
        <v>47</v>
      </c>
      <c r="H23" s="38" t="s">
        <v>47</v>
      </c>
      <c r="I23" s="38" t="s">
        <v>47</v>
      </c>
      <c r="J23" s="38" t="s">
        <v>47</v>
      </c>
      <c r="K23" s="38" t="s">
        <v>47</v>
      </c>
      <c r="L23" s="38" t="s">
        <v>47</v>
      </c>
      <c r="M23" s="24">
        <v>173280</v>
      </c>
      <c r="N23" s="38" t="s">
        <v>47</v>
      </c>
      <c r="O23" s="1"/>
    </row>
    <row r="24" spans="1:15" ht="18.75">
      <c r="A24" s="19" t="s">
        <v>8</v>
      </c>
      <c r="B24" s="19"/>
      <c r="C24" s="24">
        <f t="shared" si="2"/>
        <v>324000</v>
      </c>
      <c r="D24" s="38" t="s">
        <v>47</v>
      </c>
      <c r="E24" s="38" t="s">
        <v>47</v>
      </c>
      <c r="F24" s="24">
        <v>324000</v>
      </c>
      <c r="G24" s="38" t="s">
        <v>47</v>
      </c>
      <c r="H24" s="38" t="s">
        <v>47</v>
      </c>
      <c r="I24" s="38" t="s">
        <v>47</v>
      </c>
      <c r="J24" s="38" t="s">
        <v>47</v>
      </c>
      <c r="K24" s="38" t="s">
        <v>47</v>
      </c>
      <c r="L24" s="38" t="s">
        <v>47</v>
      </c>
      <c r="M24" s="38" t="s">
        <v>47</v>
      </c>
      <c r="N24" s="38" t="s">
        <v>47</v>
      </c>
      <c r="O24" s="1"/>
    </row>
    <row r="25" spans="1:15" ht="18.75">
      <c r="A25" s="19" t="s">
        <v>9</v>
      </c>
      <c r="B25" s="19"/>
      <c r="C25" s="24">
        <f t="shared" si="2"/>
        <v>9010</v>
      </c>
      <c r="D25" s="38" t="s">
        <v>47</v>
      </c>
      <c r="E25" s="38" t="s">
        <v>47</v>
      </c>
      <c r="F25" s="24">
        <v>3600</v>
      </c>
      <c r="G25" s="38" t="s">
        <v>47</v>
      </c>
      <c r="H25" s="38" t="s">
        <v>47</v>
      </c>
      <c r="I25" s="38" t="s">
        <v>47</v>
      </c>
      <c r="J25" s="38" t="s">
        <v>47</v>
      </c>
      <c r="K25" s="38" t="s">
        <v>47</v>
      </c>
      <c r="L25" s="38" t="s">
        <v>47</v>
      </c>
      <c r="M25" s="24">
        <v>5410</v>
      </c>
      <c r="N25" s="38" t="s">
        <v>47</v>
      </c>
      <c r="O25" s="1"/>
    </row>
    <row r="26" spans="1:15" ht="18.75">
      <c r="A26" s="19" t="s">
        <v>10</v>
      </c>
      <c r="B26" s="19"/>
      <c r="C26" s="24">
        <f t="shared" si="2"/>
        <v>280100</v>
      </c>
      <c r="D26" s="24">
        <v>31900</v>
      </c>
      <c r="E26" s="38" t="s">
        <v>47</v>
      </c>
      <c r="F26" s="24">
        <v>248200</v>
      </c>
      <c r="G26" s="38" t="s">
        <v>47</v>
      </c>
      <c r="H26" s="38" t="s">
        <v>47</v>
      </c>
      <c r="I26" s="38" t="s">
        <v>47</v>
      </c>
      <c r="J26" s="38" t="s">
        <v>47</v>
      </c>
      <c r="K26" s="38" t="s">
        <v>47</v>
      </c>
      <c r="L26" s="38" t="s">
        <v>47</v>
      </c>
      <c r="M26" s="38" t="s">
        <v>47</v>
      </c>
      <c r="N26" s="38" t="s">
        <v>47</v>
      </c>
      <c r="O26" s="1"/>
    </row>
    <row r="27" spans="1:15" ht="18.75">
      <c r="A27" s="19" t="s">
        <v>12</v>
      </c>
      <c r="B27" s="19"/>
      <c r="C27" s="24">
        <f t="shared" si="2"/>
        <v>1562912.34</v>
      </c>
      <c r="D27" s="38" t="s">
        <v>47</v>
      </c>
      <c r="E27" s="38" t="s">
        <v>47</v>
      </c>
      <c r="F27" s="38" t="s">
        <v>47</v>
      </c>
      <c r="G27" s="38" t="s">
        <v>47</v>
      </c>
      <c r="H27" s="38" t="s">
        <v>47</v>
      </c>
      <c r="I27" s="38" t="s">
        <v>47</v>
      </c>
      <c r="J27" s="38" t="s">
        <v>47</v>
      </c>
      <c r="K27" s="38" t="s">
        <v>47</v>
      </c>
      <c r="L27" s="38" t="s">
        <v>47</v>
      </c>
      <c r="M27" s="24">
        <v>1562912.34</v>
      </c>
      <c r="N27" s="38" t="s">
        <v>47</v>
      </c>
      <c r="O27" s="1"/>
    </row>
    <row r="28" spans="1:15" ht="18.75">
      <c r="A28" s="19" t="s">
        <v>50</v>
      </c>
      <c r="B28" s="23"/>
      <c r="C28" s="24">
        <f t="shared" si="2"/>
        <v>50000</v>
      </c>
      <c r="D28" s="38" t="s">
        <v>47</v>
      </c>
      <c r="E28" s="38" t="s">
        <v>47</v>
      </c>
      <c r="F28" s="24">
        <v>50000</v>
      </c>
      <c r="G28" s="38" t="s">
        <v>47</v>
      </c>
      <c r="H28" s="38" t="s">
        <v>47</v>
      </c>
      <c r="I28" s="38" t="s">
        <v>47</v>
      </c>
      <c r="J28" s="38" t="s">
        <v>47</v>
      </c>
      <c r="K28" s="38" t="s">
        <v>47</v>
      </c>
      <c r="L28" s="38" t="s">
        <v>47</v>
      </c>
      <c r="M28" s="38" t="s">
        <v>47</v>
      </c>
      <c r="N28" s="38" t="s">
        <v>47</v>
      </c>
      <c r="O28" s="1"/>
    </row>
    <row r="29" spans="1:15" ht="18.75">
      <c r="A29" s="20" t="s">
        <v>109</v>
      </c>
      <c r="B29" s="20"/>
      <c r="C29" s="25">
        <f t="shared" si="2"/>
        <v>14865000</v>
      </c>
      <c r="D29" s="38" t="s">
        <v>47</v>
      </c>
      <c r="E29" s="38" t="s">
        <v>47</v>
      </c>
      <c r="F29" s="38" t="s">
        <v>47</v>
      </c>
      <c r="G29" s="38" t="s">
        <v>47</v>
      </c>
      <c r="H29" s="38" t="s">
        <v>47</v>
      </c>
      <c r="I29" s="25">
        <v>14865000</v>
      </c>
      <c r="J29" s="38" t="s">
        <v>47</v>
      </c>
      <c r="K29" s="38" t="s">
        <v>47</v>
      </c>
      <c r="L29" s="38" t="s">
        <v>47</v>
      </c>
      <c r="M29" s="38" t="s">
        <v>47</v>
      </c>
      <c r="N29" s="38" t="s">
        <v>47</v>
      </c>
      <c r="O29" s="1"/>
    </row>
    <row r="30" spans="1:15" ht="18.75">
      <c r="A30" s="10" t="s">
        <v>52</v>
      </c>
      <c r="B30" s="3"/>
      <c r="C30" s="41">
        <f>SUM(C21:C29)</f>
        <v>29530150.98</v>
      </c>
      <c r="D30" s="41">
        <f>SUM(D21:D29)</f>
        <v>11937748.640000001</v>
      </c>
      <c r="E30" s="41">
        <f t="shared" ref="E30:N30" si="3">SUM(E21:E29)</f>
        <v>0</v>
      </c>
      <c r="F30" s="41">
        <f t="shared" si="3"/>
        <v>985800</v>
      </c>
      <c r="G30" s="41">
        <f>SUM(G21:G29)</f>
        <v>0</v>
      </c>
      <c r="H30" s="41">
        <f t="shared" si="3"/>
        <v>0</v>
      </c>
      <c r="I30" s="41">
        <f>SUM(I21:I29)</f>
        <v>14865000</v>
      </c>
      <c r="J30" s="41">
        <f t="shared" si="3"/>
        <v>0</v>
      </c>
      <c r="K30" s="41">
        <f t="shared" si="3"/>
        <v>0</v>
      </c>
      <c r="L30" s="41">
        <f t="shared" si="3"/>
        <v>0</v>
      </c>
      <c r="M30" s="41">
        <f>SUM(M21:M29)</f>
        <v>1741602.34</v>
      </c>
      <c r="N30" s="41">
        <f t="shared" si="3"/>
        <v>0</v>
      </c>
      <c r="O30" s="1"/>
    </row>
    <row r="31" spans="1:15" ht="19.5" thickBot="1">
      <c r="A31" s="35" t="s">
        <v>53</v>
      </c>
      <c r="B31" s="47"/>
      <c r="C31" s="21">
        <f>C19+C30</f>
        <v>54329894.100000001</v>
      </c>
      <c r="D31" s="21">
        <f t="shared" ref="D31:N31" si="4">D19+D30</f>
        <v>20728778.280000001</v>
      </c>
      <c r="E31" s="21">
        <f t="shared" si="4"/>
        <v>545863.25</v>
      </c>
      <c r="F31" s="21">
        <f t="shared" si="4"/>
        <v>4532731.7300000004</v>
      </c>
      <c r="G31" s="21">
        <f t="shared" si="4"/>
        <v>1254614.5</v>
      </c>
      <c r="H31" s="21">
        <f t="shared" si="4"/>
        <v>30000</v>
      </c>
      <c r="I31" s="21">
        <f t="shared" si="4"/>
        <v>19829548.969999999</v>
      </c>
      <c r="J31" s="21">
        <f t="shared" si="4"/>
        <v>120790</v>
      </c>
      <c r="K31" s="21">
        <f t="shared" si="4"/>
        <v>293350</v>
      </c>
      <c r="L31" s="21">
        <f t="shared" si="4"/>
        <v>1454487.04</v>
      </c>
      <c r="M31" s="21">
        <f t="shared" si="4"/>
        <v>4037708.8899999997</v>
      </c>
      <c r="N31" s="21">
        <f t="shared" si="4"/>
        <v>1502021.44</v>
      </c>
      <c r="O31" s="1"/>
    </row>
    <row r="32" spans="1:15" ht="19.5" thickTop="1">
      <c r="A32" s="31"/>
      <c r="B32" s="27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"/>
    </row>
    <row r="33" spans="1:15" ht="18.75">
      <c r="A33" s="6" t="s">
        <v>2</v>
      </c>
      <c r="B33" s="6" t="s">
        <v>0</v>
      </c>
      <c r="C33" s="6" t="s">
        <v>16</v>
      </c>
      <c r="D33" s="6" t="s">
        <v>1</v>
      </c>
      <c r="E33" s="6" t="s">
        <v>17</v>
      </c>
      <c r="F33" s="6" t="s">
        <v>19</v>
      </c>
      <c r="G33" s="6" t="s">
        <v>20</v>
      </c>
      <c r="H33" s="13" t="s">
        <v>21</v>
      </c>
      <c r="I33" s="6" t="s">
        <v>23</v>
      </c>
      <c r="J33" s="6" t="s">
        <v>25</v>
      </c>
      <c r="K33" s="6" t="s">
        <v>27</v>
      </c>
      <c r="L33" s="6" t="s">
        <v>28</v>
      </c>
      <c r="M33" s="6" t="s">
        <v>29</v>
      </c>
      <c r="N33" s="39" t="s">
        <v>3</v>
      </c>
      <c r="O33" s="1"/>
    </row>
    <row r="34" spans="1:15" ht="18.75">
      <c r="A34" s="7"/>
      <c r="B34" s="7"/>
      <c r="C34" s="7"/>
      <c r="D34" s="7"/>
      <c r="E34" s="4" t="s">
        <v>18</v>
      </c>
      <c r="F34" s="4"/>
      <c r="G34" s="4"/>
      <c r="H34" s="14" t="s">
        <v>22</v>
      </c>
      <c r="I34" s="4" t="s">
        <v>24</v>
      </c>
      <c r="J34" s="4" t="s">
        <v>26</v>
      </c>
      <c r="K34" s="4"/>
      <c r="L34" s="4"/>
      <c r="M34" s="4"/>
      <c r="N34" s="5"/>
      <c r="O34" s="1"/>
    </row>
    <row r="35" spans="1:15" ht="18.75">
      <c r="A35" s="44" t="s">
        <v>31</v>
      </c>
      <c r="B35" s="15"/>
      <c r="C35" s="15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5"/>
      <c r="O35" s="1"/>
    </row>
    <row r="36" spans="1:15" ht="18.75">
      <c r="A36" s="19" t="s">
        <v>32</v>
      </c>
      <c r="B36" s="16">
        <v>305000</v>
      </c>
      <c r="C36" s="16">
        <v>287781.95</v>
      </c>
      <c r="D36" s="45" t="s">
        <v>47</v>
      </c>
      <c r="E36" s="45" t="s">
        <v>47</v>
      </c>
      <c r="F36" s="45" t="s">
        <v>47</v>
      </c>
      <c r="G36" s="45" t="s">
        <v>47</v>
      </c>
      <c r="H36" s="45" t="s">
        <v>47</v>
      </c>
      <c r="I36" s="45" t="s">
        <v>47</v>
      </c>
      <c r="J36" s="45" t="s">
        <v>47</v>
      </c>
      <c r="K36" s="45" t="s">
        <v>47</v>
      </c>
      <c r="L36" s="45" t="s">
        <v>47</v>
      </c>
      <c r="M36" s="45" t="s">
        <v>47</v>
      </c>
      <c r="N36" s="45" t="s">
        <v>47</v>
      </c>
      <c r="O36" s="1"/>
    </row>
    <row r="37" spans="1:15" ht="18.75">
      <c r="A37" s="19" t="s">
        <v>33</v>
      </c>
      <c r="B37" s="16">
        <v>93600</v>
      </c>
      <c r="C37" s="16">
        <v>32860</v>
      </c>
      <c r="D37" s="45" t="s">
        <v>47</v>
      </c>
      <c r="E37" s="45" t="s">
        <v>47</v>
      </c>
      <c r="F37" s="45" t="s">
        <v>47</v>
      </c>
      <c r="G37" s="45" t="s">
        <v>47</v>
      </c>
      <c r="H37" s="45" t="s">
        <v>47</v>
      </c>
      <c r="I37" s="45" t="s">
        <v>47</v>
      </c>
      <c r="J37" s="45" t="s">
        <v>47</v>
      </c>
      <c r="K37" s="45" t="s">
        <v>47</v>
      </c>
      <c r="L37" s="45" t="s">
        <v>47</v>
      </c>
      <c r="M37" s="45" t="s">
        <v>47</v>
      </c>
      <c r="N37" s="45" t="s">
        <v>47</v>
      </c>
      <c r="O37" s="1"/>
    </row>
    <row r="38" spans="1:15" ht="18.75">
      <c r="A38" s="19" t="s">
        <v>39</v>
      </c>
      <c r="B38" s="16">
        <v>101000</v>
      </c>
      <c r="C38" s="16">
        <v>200786.4</v>
      </c>
      <c r="D38" s="45" t="s">
        <v>47</v>
      </c>
      <c r="E38" s="45" t="s">
        <v>47</v>
      </c>
      <c r="F38" s="45" t="s">
        <v>47</v>
      </c>
      <c r="G38" s="45" t="s">
        <v>47</v>
      </c>
      <c r="H38" s="45" t="s">
        <v>47</v>
      </c>
      <c r="I38" s="45" t="s">
        <v>47</v>
      </c>
      <c r="J38" s="45" t="s">
        <v>47</v>
      </c>
      <c r="K38" s="45" t="s">
        <v>47</v>
      </c>
      <c r="L38" s="45" t="s">
        <v>47</v>
      </c>
      <c r="M38" s="45" t="s">
        <v>47</v>
      </c>
      <c r="N38" s="45" t="s">
        <v>47</v>
      </c>
      <c r="O38" s="1"/>
    </row>
    <row r="39" spans="1:15" ht="18.75">
      <c r="A39" s="19" t="s">
        <v>56</v>
      </c>
      <c r="B39" s="16">
        <v>1123100</v>
      </c>
      <c r="C39" s="16">
        <v>1026328</v>
      </c>
      <c r="D39" s="45" t="s">
        <v>47</v>
      </c>
      <c r="E39" s="45" t="s">
        <v>47</v>
      </c>
      <c r="F39" s="45" t="s">
        <v>47</v>
      </c>
      <c r="G39" s="45" t="s">
        <v>47</v>
      </c>
      <c r="H39" s="45" t="s">
        <v>47</v>
      </c>
      <c r="I39" s="45" t="s">
        <v>47</v>
      </c>
      <c r="J39" s="45" t="s">
        <v>47</v>
      </c>
      <c r="K39" s="45" t="s">
        <v>47</v>
      </c>
      <c r="L39" s="45" t="s">
        <v>47</v>
      </c>
      <c r="M39" s="45" t="s">
        <v>47</v>
      </c>
      <c r="N39" s="45" t="s">
        <v>47</v>
      </c>
      <c r="O39" s="1"/>
    </row>
    <row r="40" spans="1:15" ht="18.75">
      <c r="A40" s="19" t="s">
        <v>34</v>
      </c>
      <c r="B40" s="16">
        <v>450000</v>
      </c>
      <c r="C40" s="16">
        <v>324870</v>
      </c>
      <c r="D40" s="45" t="s">
        <v>47</v>
      </c>
      <c r="E40" s="45" t="s">
        <v>47</v>
      </c>
      <c r="F40" s="45" t="s">
        <v>47</v>
      </c>
      <c r="G40" s="45" t="s">
        <v>47</v>
      </c>
      <c r="H40" s="45" t="s">
        <v>47</v>
      </c>
      <c r="I40" s="45" t="s">
        <v>47</v>
      </c>
      <c r="J40" s="45" t="s">
        <v>47</v>
      </c>
      <c r="K40" s="45" t="s">
        <v>47</v>
      </c>
      <c r="L40" s="45" t="s">
        <v>47</v>
      </c>
      <c r="M40" s="45" t="s">
        <v>47</v>
      </c>
      <c r="N40" s="45" t="s">
        <v>47</v>
      </c>
      <c r="O40" s="1"/>
    </row>
    <row r="41" spans="1:15" ht="18.75">
      <c r="A41" s="19" t="s">
        <v>55</v>
      </c>
      <c r="B41" s="45" t="s">
        <v>47</v>
      </c>
      <c r="C41" s="45" t="s">
        <v>47</v>
      </c>
      <c r="D41" s="45" t="s">
        <v>47</v>
      </c>
      <c r="E41" s="45" t="s">
        <v>47</v>
      </c>
      <c r="F41" s="45" t="s">
        <v>47</v>
      </c>
      <c r="G41" s="45" t="s">
        <v>47</v>
      </c>
      <c r="H41" s="45" t="s">
        <v>47</v>
      </c>
      <c r="I41" s="45" t="s">
        <v>47</v>
      </c>
      <c r="J41" s="45" t="s">
        <v>47</v>
      </c>
      <c r="K41" s="45" t="s">
        <v>47</v>
      </c>
      <c r="L41" s="45" t="s">
        <v>47</v>
      </c>
      <c r="M41" s="45" t="s">
        <v>47</v>
      </c>
      <c r="N41" s="45" t="s">
        <v>47</v>
      </c>
      <c r="O41" s="1"/>
    </row>
    <row r="42" spans="1:15" ht="18.75">
      <c r="A42" s="19" t="s">
        <v>35</v>
      </c>
      <c r="B42" s="16">
        <v>14050400</v>
      </c>
      <c r="C42" s="16">
        <v>18794995.579999998</v>
      </c>
      <c r="D42" s="45" t="s">
        <v>47</v>
      </c>
      <c r="E42" s="45" t="s">
        <v>47</v>
      </c>
      <c r="F42" s="45" t="s">
        <v>47</v>
      </c>
      <c r="G42" s="45" t="s">
        <v>47</v>
      </c>
      <c r="H42" s="45" t="s">
        <v>47</v>
      </c>
      <c r="I42" s="45" t="s">
        <v>47</v>
      </c>
      <c r="J42" s="45" t="s">
        <v>47</v>
      </c>
      <c r="K42" s="45" t="s">
        <v>47</v>
      </c>
      <c r="L42" s="45" t="s">
        <v>47</v>
      </c>
      <c r="M42" s="45" t="s">
        <v>47</v>
      </c>
      <c r="N42" s="45" t="s">
        <v>47</v>
      </c>
      <c r="O42" s="1"/>
    </row>
    <row r="43" spans="1:15" ht="18.75">
      <c r="A43" s="20" t="s">
        <v>36</v>
      </c>
      <c r="B43" s="17">
        <v>14658550</v>
      </c>
      <c r="C43" s="17">
        <v>12724912</v>
      </c>
      <c r="D43" s="37" t="s">
        <v>47</v>
      </c>
      <c r="E43" s="37" t="s">
        <v>47</v>
      </c>
      <c r="F43" s="37" t="s">
        <v>47</v>
      </c>
      <c r="G43" s="37" t="s">
        <v>47</v>
      </c>
      <c r="H43" s="37" t="s">
        <v>47</v>
      </c>
      <c r="I43" s="37" t="s">
        <v>47</v>
      </c>
      <c r="J43" s="37" t="s">
        <v>47</v>
      </c>
      <c r="K43" s="37" t="s">
        <v>47</v>
      </c>
      <c r="L43" s="37" t="s">
        <v>47</v>
      </c>
      <c r="M43" s="37" t="s">
        <v>47</v>
      </c>
      <c r="N43" s="37" t="s">
        <v>47</v>
      </c>
      <c r="O43" s="1"/>
    </row>
    <row r="44" spans="1:15" ht="19.5" thickBot="1">
      <c r="A44" s="35" t="s">
        <v>37</v>
      </c>
      <c r="B44" s="33">
        <f>SUM(B36:B43)</f>
        <v>30781650</v>
      </c>
      <c r="C44" s="33">
        <f>SUM(C36:C43)</f>
        <v>33392533.93</v>
      </c>
      <c r="D44" s="48" t="s">
        <v>47</v>
      </c>
      <c r="E44" s="48" t="s">
        <v>47</v>
      </c>
      <c r="F44" s="48" t="s">
        <v>47</v>
      </c>
      <c r="G44" s="48" t="s">
        <v>47</v>
      </c>
      <c r="H44" s="48" t="s">
        <v>47</v>
      </c>
      <c r="I44" s="48" t="s">
        <v>47</v>
      </c>
      <c r="J44" s="48" t="s">
        <v>47</v>
      </c>
      <c r="K44" s="48" t="s">
        <v>47</v>
      </c>
      <c r="L44" s="48" t="s">
        <v>47</v>
      </c>
      <c r="M44" s="48" t="s">
        <v>47</v>
      </c>
      <c r="N44" s="48" t="s">
        <v>47</v>
      </c>
      <c r="O44" s="1"/>
    </row>
    <row r="45" spans="1:15" ht="19.5" thickTop="1">
      <c r="A45" s="2" t="s">
        <v>30</v>
      </c>
      <c r="B45" s="28"/>
      <c r="C45" s="49">
        <v>29530150.98</v>
      </c>
      <c r="D45" s="27"/>
      <c r="E45" s="27"/>
      <c r="F45" s="28"/>
      <c r="G45" s="28"/>
      <c r="H45" s="27"/>
      <c r="I45" s="28"/>
      <c r="J45" s="28"/>
      <c r="K45" s="28"/>
      <c r="L45" s="28"/>
      <c r="M45" s="27"/>
      <c r="N45" s="27"/>
      <c r="O45" s="1"/>
    </row>
    <row r="46" spans="1:15" ht="19.5" thickBot="1">
      <c r="A46" s="31" t="s">
        <v>38</v>
      </c>
      <c r="B46" s="28"/>
      <c r="C46" s="33">
        <f>C44+C45</f>
        <v>62922684.909999996</v>
      </c>
      <c r="D46" s="28"/>
      <c r="E46" s="28"/>
      <c r="F46" s="28"/>
      <c r="G46" s="27"/>
      <c r="H46" s="27"/>
      <c r="I46" s="28"/>
      <c r="J46" s="27"/>
      <c r="K46" s="27"/>
      <c r="L46" s="28"/>
      <c r="M46" s="27"/>
      <c r="N46" s="27"/>
      <c r="O46" s="1"/>
    </row>
    <row r="47" spans="1:15" ht="20.25" thickTop="1" thickBot="1">
      <c r="A47" s="31" t="s">
        <v>57</v>
      </c>
      <c r="B47" s="28"/>
      <c r="C47" s="50">
        <f>C46-C31</f>
        <v>8592790.8099999949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1"/>
    </row>
    <row r="48" spans="1:15" ht="19.5" thickTop="1">
      <c r="A48" s="26"/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1"/>
    </row>
    <row r="49" spans="1:15" ht="18.75">
      <c r="A49" s="27"/>
      <c r="B49" s="27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1"/>
    </row>
    <row r="50" spans="1:15" ht="18.75">
      <c r="A50" s="27"/>
      <c r="B50" s="27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1"/>
    </row>
    <row r="51" spans="1:15" ht="18.75">
      <c r="A51" s="27"/>
      <c r="B51" s="27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8.75">
      <c r="A52" s="27"/>
      <c r="B52" s="27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1"/>
    </row>
    <row r="53" spans="1:15" ht="18.75">
      <c r="A53" s="27"/>
      <c r="B53" s="27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1"/>
    </row>
    <row r="54" spans="1:15" ht="18.75">
      <c r="A54" s="27"/>
      <c r="B54" s="27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1"/>
    </row>
    <row r="55" spans="1:15" ht="18.75">
      <c r="A55" s="27" t="s">
        <v>40</v>
      </c>
      <c r="B55" s="27"/>
      <c r="C55" s="29"/>
      <c r="D55" s="29"/>
      <c r="E55" s="29"/>
      <c r="F55" s="29" t="s">
        <v>43</v>
      </c>
      <c r="G55" s="29"/>
      <c r="H55" s="29"/>
      <c r="I55" s="29"/>
      <c r="J55" s="29"/>
      <c r="K55" s="29"/>
      <c r="L55" s="67" t="s">
        <v>43</v>
      </c>
      <c r="M55" s="67"/>
      <c r="N55" s="67"/>
      <c r="O55" s="1"/>
    </row>
    <row r="56" spans="1:15" ht="18.75">
      <c r="A56" s="27" t="s">
        <v>41</v>
      </c>
      <c r="B56" s="27"/>
      <c r="C56" s="29"/>
      <c r="D56" s="29"/>
      <c r="E56" s="29"/>
      <c r="F56" s="29" t="s">
        <v>58</v>
      </c>
      <c r="G56" s="29"/>
      <c r="H56" s="29"/>
      <c r="I56" s="29"/>
      <c r="J56" s="29"/>
      <c r="K56" s="29"/>
      <c r="L56" s="67" t="s">
        <v>59</v>
      </c>
      <c r="M56" s="67"/>
      <c r="N56" s="67"/>
      <c r="O56" s="1"/>
    </row>
    <row r="57" spans="1:15" ht="18.75">
      <c r="A57" s="27" t="s">
        <v>42</v>
      </c>
      <c r="B57" s="27"/>
      <c r="C57" s="11"/>
      <c r="D57" s="11"/>
      <c r="E57" s="11"/>
      <c r="F57" s="67" t="s">
        <v>44</v>
      </c>
      <c r="G57" s="67"/>
      <c r="H57" s="67"/>
      <c r="I57" s="11"/>
      <c r="J57" s="11"/>
      <c r="K57" s="11"/>
      <c r="L57" s="67" t="s">
        <v>45</v>
      </c>
      <c r="M57" s="67"/>
      <c r="N57" s="67"/>
      <c r="O57" s="1"/>
    </row>
    <row r="58" spans="1:15" ht="18.75">
      <c r="A58" s="30"/>
      <c r="B58" s="27"/>
      <c r="C58" s="29"/>
      <c r="D58" s="29"/>
      <c r="E58" s="29"/>
      <c r="F58" s="29"/>
      <c r="G58" s="29"/>
      <c r="H58" s="29"/>
      <c r="I58" s="29"/>
      <c r="J58" s="29"/>
      <c r="K58" s="29"/>
      <c r="L58" s="67"/>
      <c r="M58" s="67"/>
      <c r="N58" s="67"/>
      <c r="O58" s="1"/>
    </row>
    <row r="59" spans="1:15" ht="18.75">
      <c r="A59" s="27"/>
      <c r="B59" s="27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1"/>
    </row>
    <row r="60" spans="1:15" ht="18.75">
      <c r="A60" s="2"/>
      <c r="B60" s="27"/>
      <c r="C60" s="11"/>
      <c r="D60" s="29"/>
      <c r="E60" s="29"/>
      <c r="F60" s="11"/>
      <c r="G60" s="29"/>
      <c r="H60" s="29"/>
      <c r="I60" s="29"/>
      <c r="J60" s="29"/>
      <c r="K60" s="29"/>
      <c r="L60" s="29"/>
      <c r="M60" s="29"/>
      <c r="N60" s="29"/>
      <c r="O60" s="1"/>
    </row>
    <row r="61" spans="1:15" ht="18.75">
      <c r="A61" s="31"/>
      <c r="B61" s="27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"/>
    </row>
    <row r="62" spans="1:15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8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8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8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8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8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8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8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8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8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8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8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</sheetData>
  <mergeCells count="8">
    <mergeCell ref="L58:N58"/>
    <mergeCell ref="A1:N1"/>
    <mergeCell ref="A2:N2"/>
    <mergeCell ref="A3:N3"/>
    <mergeCell ref="F57:H57"/>
    <mergeCell ref="L57:N57"/>
    <mergeCell ref="L55:N55"/>
    <mergeCell ref="L56:N56"/>
  </mergeCells>
  <pageMargins left="0.15748031496062992" right="0.15748031496062992" top="0.31496062992125984" bottom="0.23622047244094491" header="0.31496062992125984" footer="0.23622047244094491"/>
  <pageSetup paperSize="5" scale="88" orientation="landscape" r:id="rId1"/>
  <rowBreaks count="1" manualBreakCount="1">
    <brk id="32" max="17" man="1"/>
  </rowBreaks>
  <colBreaks count="1" manualBreakCount="1">
    <brk id="14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359"/>
  <sheetViews>
    <sheetView view="pageBreakPreview" zoomScaleSheetLayoutView="100" workbookViewId="0">
      <selection activeCell="C36" sqref="C36"/>
    </sheetView>
  </sheetViews>
  <sheetFormatPr defaultRowHeight="14.25"/>
  <cols>
    <col min="1" max="1" width="7" customWidth="1"/>
    <col min="2" max="2" width="3.125" customWidth="1"/>
    <col min="3" max="3" width="56.625" customWidth="1"/>
    <col min="5" max="5" width="14.375" customWidth="1"/>
  </cols>
  <sheetData>
    <row r="1" spans="1:14" ht="21">
      <c r="A1" s="52"/>
      <c r="B1" s="52" t="s">
        <v>60</v>
      </c>
      <c r="C1" s="5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21">
      <c r="A2" s="52"/>
      <c r="B2" s="52"/>
      <c r="C2" s="52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21">
      <c r="A3" s="52"/>
      <c r="B3" s="52" t="s">
        <v>61</v>
      </c>
      <c r="C3" s="52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21">
      <c r="A4" s="52" t="s">
        <v>62</v>
      </c>
      <c r="B4" s="52"/>
      <c r="C4" s="52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ht="21">
      <c r="A5" s="51">
        <v>1</v>
      </c>
      <c r="B5" s="51"/>
      <c r="C5" s="51" t="s">
        <v>63</v>
      </c>
      <c r="D5" s="51"/>
      <c r="E5" s="53">
        <v>44500</v>
      </c>
      <c r="F5" s="51"/>
      <c r="G5" s="51"/>
      <c r="H5" s="51"/>
      <c r="I5" s="51"/>
      <c r="J5" s="51"/>
      <c r="K5" s="51"/>
      <c r="L5" s="51"/>
      <c r="M5" s="51"/>
      <c r="N5" s="51"/>
    </row>
    <row r="6" spans="1:14" ht="21">
      <c r="A6" s="51">
        <v>2</v>
      </c>
      <c r="B6" s="51"/>
      <c r="C6" s="51" t="s">
        <v>64</v>
      </c>
      <c r="D6" s="51"/>
      <c r="E6" s="53">
        <v>34500</v>
      </c>
      <c r="F6" s="51"/>
      <c r="G6" s="51"/>
      <c r="H6" s="51"/>
      <c r="I6" s="51"/>
      <c r="J6" s="51"/>
      <c r="K6" s="51"/>
      <c r="L6" s="51"/>
      <c r="M6" s="51"/>
      <c r="N6" s="51"/>
    </row>
    <row r="7" spans="1:14" ht="21">
      <c r="A7" s="51">
        <v>3</v>
      </c>
      <c r="B7" s="51"/>
      <c r="C7" s="51" t="s">
        <v>65</v>
      </c>
      <c r="D7" s="51"/>
      <c r="E7" s="53">
        <v>66000</v>
      </c>
      <c r="F7" s="51"/>
      <c r="G7" s="51"/>
      <c r="H7" s="51"/>
      <c r="I7" s="51"/>
      <c r="J7" s="51"/>
      <c r="K7" s="51"/>
      <c r="L7" s="51"/>
      <c r="M7" s="51"/>
      <c r="N7" s="51"/>
    </row>
    <row r="8" spans="1:14" ht="21">
      <c r="A8" s="51">
        <v>4</v>
      </c>
      <c r="B8" s="51"/>
      <c r="C8" s="51" t="s">
        <v>66</v>
      </c>
      <c r="D8" s="51"/>
      <c r="E8" s="53">
        <v>13300</v>
      </c>
      <c r="F8" s="51"/>
      <c r="G8" s="51"/>
      <c r="H8" s="51"/>
      <c r="I8" s="51"/>
      <c r="J8" s="51"/>
      <c r="K8" s="51"/>
      <c r="L8" s="51"/>
      <c r="M8" s="51"/>
      <c r="N8" s="51"/>
    </row>
    <row r="9" spans="1:14" ht="21">
      <c r="A9" s="51">
        <v>5</v>
      </c>
      <c r="B9" s="51"/>
      <c r="C9" s="51" t="s">
        <v>67</v>
      </c>
      <c r="D9" s="51"/>
      <c r="E9" s="53">
        <v>11299.2</v>
      </c>
      <c r="F9" s="51"/>
      <c r="G9" s="51"/>
      <c r="H9" s="51"/>
      <c r="I9" s="51"/>
      <c r="J9" s="51"/>
      <c r="K9" s="51"/>
      <c r="L9" s="51"/>
      <c r="M9" s="51"/>
      <c r="N9" s="51"/>
    </row>
    <row r="10" spans="1:14" ht="21">
      <c r="A10" s="51">
        <v>6</v>
      </c>
      <c r="B10" s="51"/>
      <c r="C10" s="51" t="s">
        <v>68</v>
      </c>
      <c r="D10" s="51"/>
      <c r="E10" s="53">
        <v>15948.35</v>
      </c>
      <c r="F10" s="51"/>
      <c r="G10" s="51"/>
      <c r="H10" s="51"/>
      <c r="I10" s="51"/>
      <c r="J10" s="51"/>
      <c r="K10" s="51"/>
      <c r="L10" s="51"/>
      <c r="M10" s="51"/>
      <c r="N10" s="51"/>
    </row>
    <row r="11" spans="1:14" ht="21">
      <c r="A11" s="51">
        <v>7</v>
      </c>
      <c r="B11" s="51"/>
      <c r="C11" s="51" t="s">
        <v>69</v>
      </c>
      <c r="D11" s="51"/>
      <c r="E11" s="53">
        <v>9990</v>
      </c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21">
      <c r="A12" s="51">
        <v>8</v>
      </c>
      <c r="B12" s="51"/>
      <c r="C12" s="51" t="s">
        <v>70</v>
      </c>
      <c r="D12" s="51"/>
      <c r="E12" s="53">
        <v>5000</v>
      </c>
      <c r="F12" s="51"/>
      <c r="G12" s="51"/>
      <c r="H12" s="51"/>
      <c r="I12" s="51"/>
      <c r="J12" s="51"/>
      <c r="K12" s="51"/>
      <c r="L12" s="51"/>
      <c r="M12" s="51"/>
      <c r="N12" s="51"/>
    </row>
    <row r="13" spans="1:14" ht="21">
      <c r="A13" s="51">
        <v>9</v>
      </c>
      <c r="B13" s="51"/>
      <c r="C13" s="51" t="s">
        <v>71</v>
      </c>
      <c r="D13" s="51"/>
      <c r="E13" s="53">
        <v>30000</v>
      </c>
      <c r="F13" s="51"/>
      <c r="G13" s="51"/>
      <c r="H13" s="51"/>
      <c r="I13" s="51"/>
      <c r="J13" s="51"/>
      <c r="K13" s="51"/>
      <c r="L13" s="51"/>
      <c r="M13" s="51"/>
      <c r="N13" s="51"/>
    </row>
    <row r="14" spans="1:14" ht="21">
      <c r="A14" s="51">
        <v>10</v>
      </c>
      <c r="B14" s="51"/>
      <c r="C14" s="51" t="s">
        <v>72</v>
      </c>
      <c r="D14" s="51"/>
      <c r="E14" s="53">
        <v>11000</v>
      </c>
      <c r="F14" s="51"/>
      <c r="G14" s="51"/>
      <c r="H14" s="51"/>
      <c r="I14" s="51"/>
      <c r="J14" s="51"/>
      <c r="K14" s="51"/>
      <c r="L14" s="51"/>
      <c r="M14" s="51"/>
      <c r="N14" s="51"/>
    </row>
    <row r="15" spans="1:14" ht="21">
      <c r="A15" s="51">
        <v>11</v>
      </c>
      <c r="B15" s="51"/>
      <c r="C15" s="51" t="s">
        <v>82</v>
      </c>
      <c r="D15" s="51"/>
      <c r="E15" s="53">
        <v>11000</v>
      </c>
      <c r="F15" s="51"/>
      <c r="G15" s="51"/>
      <c r="H15" s="51"/>
      <c r="I15" s="51"/>
      <c r="J15" s="51"/>
      <c r="K15" s="51"/>
      <c r="L15" s="51"/>
      <c r="M15" s="51"/>
      <c r="N15" s="51"/>
    </row>
    <row r="16" spans="1:14" ht="21">
      <c r="A16" s="51">
        <v>12</v>
      </c>
      <c r="B16" s="51"/>
      <c r="C16" s="51" t="s">
        <v>73</v>
      </c>
      <c r="D16" s="51"/>
      <c r="E16" s="53">
        <v>10500</v>
      </c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21">
      <c r="A17" s="51">
        <v>13</v>
      </c>
      <c r="B17" s="51"/>
      <c r="C17" s="51" t="s">
        <v>74</v>
      </c>
      <c r="D17" s="51"/>
      <c r="E17" s="53">
        <v>1800</v>
      </c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21">
      <c r="A18" s="51">
        <v>14</v>
      </c>
      <c r="B18" s="51"/>
      <c r="C18" s="51" t="s">
        <v>75</v>
      </c>
      <c r="D18" s="51"/>
      <c r="E18" s="53">
        <v>10940</v>
      </c>
      <c r="F18" s="51"/>
      <c r="G18" s="51"/>
      <c r="H18" s="51"/>
      <c r="I18" s="51"/>
      <c r="J18" s="51"/>
      <c r="K18" s="51"/>
      <c r="L18" s="51"/>
      <c r="M18" s="51"/>
      <c r="N18" s="51"/>
    </row>
    <row r="19" spans="1:14" ht="21">
      <c r="A19" s="51">
        <v>15</v>
      </c>
      <c r="B19" s="51"/>
      <c r="C19" s="51" t="s">
        <v>76</v>
      </c>
      <c r="D19" s="51"/>
      <c r="E19" s="53">
        <v>46140</v>
      </c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21">
      <c r="A20" s="51">
        <v>16</v>
      </c>
      <c r="B20" s="51"/>
      <c r="C20" s="51" t="s">
        <v>77</v>
      </c>
      <c r="D20" s="51"/>
      <c r="E20" s="53">
        <v>99800</v>
      </c>
      <c r="F20" s="51"/>
      <c r="G20" s="51"/>
      <c r="H20" s="51"/>
      <c r="I20" s="51"/>
      <c r="J20" s="51"/>
      <c r="K20" s="51"/>
      <c r="L20" s="51"/>
      <c r="M20" s="51"/>
      <c r="N20" s="51"/>
    </row>
    <row r="21" spans="1:14" ht="21">
      <c r="A21" s="51">
        <v>17</v>
      </c>
      <c r="B21" s="51"/>
      <c r="C21" s="51" t="s">
        <v>78</v>
      </c>
      <c r="D21" s="51"/>
      <c r="E21" s="53">
        <v>70800</v>
      </c>
      <c r="F21" s="51"/>
      <c r="G21" s="51"/>
      <c r="H21" s="51"/>
      <c r="I21" s="51"/>
      <c r="J21" s="51"/>
      <c r="K21" s="51"/>
      <c r="L21" s="51"/>
      <c r="M21" s="51"/>
      <c r="N21" s="51"/>
    </row>
    <row r="22" spans="1:14" ht="21">
      <c r="A22" s="51">
        <v>18</v>
      </c>
      <c r="B22" s="51"/>
      <c r="C22" s="51" t="s">
        <v>83</v>
      </c>
      <c r="D22" s="51"/>
      <c r="E22" s="53">
        <v>17800</v>
      </c>
      <c r="F22" s="51"/>
      <c r="G22" s="51"/>
      <c r="H22" s="51"/>
      <c r="I22" s="51"/>
      <c r="J22" s="51"/>
      <c r="K22" s="51"/>
      <c r="L22" s="51"/>
      <c r="M22" s="51"/>
      <c r="N22" s="51"/>
    </row>
    <row r="23" spans="1:14" ht="21">
      <c r="A23" s="51">
        <v>19</v>
      </c>
      <c r="B23" s="51"/>
      <c r="C23" s="51" t="s">
        <v>79</v>
      </c>
      <c r="D23" s="51"/>
      <c r="E23" s="53">
        <v>11200</v>
      </c>
      <c r="F23" s="51"/>
      <c r="G23" s="51"/>
      <c r="H23" s="51"/>
      <c r="I23" s="51"/>
      <c r="J23" s="51"/>
      <c r="K23" s="51"/>
      <c r="L23" s="51"/>
      <c r="M23" s="51"/>
      <c r="N23" s="51"/>
    </row>
    <row r="24" spans="1:14" ht="21">
      <c r="A24" s="51">
        <v>20</v>
      </c>
      <c r="B24" s="51"/>
      <c r="C24" s="51" t="s">
        <v>80</v>
      </c>
      <c r="D24" s="51"/>
      <c r="E24" s="53">
        <v>2880</v>
      </c>
      <c r="F24" s="51"/>
      <c r="G24" s="51"/>
      <c r="H24" s="51"/>
      <c r="I24" s="51"/>
      <c r="J24" s="51"/>
      <c r="K24" s="51"/>
      <c r="L24" s="51"/>
      <c r="M24" s="51"/>
      <c r="N24" s="51"/>
    </row>
    <row r="25" spans="1:14" ht="21.75" thickBot="1">
      <c r="A25" s="51"/>
      <c r="B25" s="51"/>
      <c r="C25" s="54" t="s">
        <v>81</v>
      </c>
      <c r="D25" s="51"/>
      <c r="E25" s="55">
        <f>SUM(E5:E24)</f>
        <v>524397.55000000005</v>
      </c>
      <c r="F25" s="51"/>
      <c r="G25" s="51"/>
      <c r="H25" s="51"/>
      <c r="I25" s="51"/>
      <c r="J25" s="51"/>
      <c r="K25" s="51"/>
      <c r="L25" s="51"/>
      <c r="M25" s="51"/>
      <c r="N25" s="51"/>
    </row>
    <row r="26" spans="1:14" ht="21.75" thickTop="1">
      <c r="A26" s="51"/>
      <c r="B26" s="51"/>
      <c r="C26" s="51"/>
      <c r="D26" s="51"/>
      <c r="E26" s="53"/>
      <c r="F26" s="51"/>
      <c r="G26" s="51"/>
      <c r="H26" s="51"/>
      <c r="I26" s="51"/>
      <c r="J26" s="51"/>
      <c r="K26" s="51"/>
      <c r="L26" s="51"/>
      <c r="M26" s="51"/>
      <c r="N26" s="51"/>
    </row>
    <row r="27" spans="1:14" ht="21">
      <c r="A27" s="51"/>
      <c r="B27" s="51"/>
      <c r="C27" s="51"/>
      <c r="D27" s="51"/>
      <c r="E27" s="53"/>
      <c r="F27" s="51"/>
      <c r="G27" s="51"/>
      <c r="H27" s="51"/>
      <c r="I27" s="51"/>
      <c r="J27" s="51"/>
      <c r="K27" s="51"/>
      <c r="L27" s="51"/>
      <c r="M27" s="51"/>
      <c r="N27" s="51"/>
    </row>
    <row r="28" spans="1:14" ht="21">
      <c r="A28" s="1"/>
      <c r="B28" s="1"/>
      <c r="C28" s="1"/>
      <c r="D28" s="1"/>
      <c r="E28" s="8"/>
      <c r="F28" s="51"/>
      <c r="G28" s="51"/>
      <c r="H28" s="51"/>
      <c r="I28" s="51"/>
      <c r="J28" s="51"/>
      <c r="K28" s="51"/>
      <c r="L28" s="51"/>
      <c r="M28" s="51"/>
      <c r="N28" s="51"/>
    </row>
    <row r="29" spans="1:14" ht="21">
      <c r="A29" s="1"/>
      <c r="B29" s="1"/>
      <c r="C29" s="1"/>
      <c r="D29" s="1"/>
      <c r="E29" s="8"/>
      <c r="F29" s="51"/>
      <c r="G29" s="51"/>
      <c r="H29" s="51"/>
      <c r="I29" s="51"/>
      <c r="J29" s="51"/>
      <c r="K29" s="51"/>
      <c r="L29" s="51"/>
      <c r="M29" s="51"/>
      <c r="N29" s="51"/>
    </row>
    <row r="30" spans="1:14" ht="21">
      <c r="A30" s="1"/>
      <c r="B30" s="1"/>
      <c r="C30" s="1"/>
      <c r="D30" s="1"/>
      <c r="E30" s="8"/>
      <c r="F30" s="51"/>
      <c r="G30" s="51"/>
      <c r="H30" s="51"/>
      <c r="I30" s="51"/>
      <c r="J30" s="51"/>
      <c r="K30" s="51"/>
      <c r="L30" s="51"/>
      <c r="M30" s="51"/>
      <c r="N30" s="51"/>
    </row>
    <row r="31" spans="1:14" ht="21">
      <c r="A31" s="1"/>
      <c r="B31" s="1"/>
      <c r="C31" s="1"/>
      <c r="D31" s="1"/>
      <c r="E31" s="8"/>
      <c r="F31" s="51"/>
      <c r="G31" s="51"/>
      <c r="H31" s="51"/>
      <c r="I31" s="51"/>
      <c r="J31" s="51"/>
      <c r="K31" s="51"/>
      <c r="L31" s="51"/>
      <c r="M31" s="51"/>
      <c r="N31" s="51"/>
    </row>
    <row r="32" spans="1:14" ht="21">
      <c r="A32" s="1"/>
      <c r="B32" s="1"/>
      <c r="C32" s="1"/>
      <c r="D32" s="1"/>
      <c r="E32" s="8"/>
      <c r="F32" s="51"/>
      <c r="G32" s="51"/>
      <c r="H32" s="51"/>
      <c r="I32" s="51"/>
      <c r="J32" s="51"/>
      <c r="K32" s="51"/>
      <c r="L32" s="51"/>
      <c r="M32" s="51"/>
      <c r="N32" s="51"/>
    </row>
    <row r="33" spans="1:14" ht="21">
      <c r="A33" s="1"/>
      <c r="B33" s="1"/>
      <c r="C33" s="1"/>
      <c r="D33" s="1"/>
      <c r="E33" s="8"/>
      <c r="F33" s="51"/>
      <c r="G33" s="51"/>
      <c r="H33" s="51"/>
      <c r="I33" s="51"/>
      <c r="J33" s="51"/>
      <c r="K33" s="51"/>
      <c r="L33" s="51"/>
      <c r="M33" s="51"/>
      <c r="N33" s="51"/>
    </row>
    <row r="34" spans="1:14" ht="21">
      <c r="A34" s="1"/>
      <c r="B34" s="1"/>
      <c r="C34" s="1"/>
      <c r="D34" s="1"/>
      <c r="E34" s="8"/>
      <c r="F34" s="51"/>
      <c r="G34" s="51"/>
      <c r="H34" s="51"/>
      <c r="I34" s="51"/>
      <c r="J34" s="51"/>
      <c r="K34" s="51"/>
      <c r="L34" s="51"/>
      <c r="M34" s="51"/>
      <c r="N34" s="51"/>
    </row>
    <row r="35" spans="1:14" ht="21">
      <c r="A35" s="68" t="s">
        <v>84</v>
      </c>
      <c r="B35" s="68"/>
      <c r="C35" s="68"/>
      <c r="D35" s="68"/>
      <c r="E35" s="68"/>
      <c r="F35" s="51"/>
      <c r="G35" s="51"/>
      <c r="H35" s="51"/>
      <c r="I35" s="51"/>
      <c r="J35" s="51"/>
      <c r="K35" s="51"/>
      <c r="L35" s="51"/>
      <c r="M35" s="51"/>
      <c r="N35" s="51"/>
    </row>
    <row r="36" spans="1:14" ht="21">
      <c r="A36" s="52"/>
      <c r="B36" s="52" t="s">
        <v>85</v>
      </c>
      <c r="C36" s="52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</row>
    <row r="37" spans="1:14" ht="21">
      <c r="A37" s="52" t="s">
        <v>86</v>
      </c>
      <c r="B37" s="52"/>
      <c r="C37" s="52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</row>
    <row r="38" spans="1:14" ht="21">
      <c r="A38" s="51">
        <v>1</v>
      </c>
      <c r="B38" s="51"/>
      <c r="C38" s="51" t="s">
        <v>87</v>
      </c>
      <c r="D38" s="51"/>
      <c r="E38" s="53">
        <v>59000</v>
      </c>
      <c r="F38" s="51"/>
      <c r="G38" s="51"/>
      <c r="H38" s="51"/>
      <c r="I38" s="51"/>
      <c r="J38" s="51"/>
      <c r="K38" s="51"/>
      <c r="L38" s="51"/>
      <c r="M38" s="51"/>
      <c r="N38" s="51"/>
    </row>
    <row r="39" spans="1:14" ht="21">
      <c r="A39" s="51">
        <v>2</v>
      </c>
      <c r="B39" s="51"/>
      <c r="C39" s="51" t="s">
        <v>89</v>
      </c>
      <c r="D39" s="51"/>
      <c r="E39" s="53">
        <v>70000</v>
      </c>
      <c r="F39" s="51"/>
      <c r="G39" s="51"/>
      <c r="H39" s="51"/>
      <c r="I39" s="51"/>
      <c r="J39" s="51"/>
      <c r="K39" s="51"/>
      <c r="L39" s="51"/>
      <c r="M39" s="51"/>
      <c r="N39" s="51"/>
    </row>
    <row r="40" spans="1:14" ht="21">
      <c r="A40" s="51">
        <v>3</v>
      </c>
      <c r="B40" s="51"/>
      <c r="C40" s="51" t="s">
        <v>88</v>
      </c>
      <c r="D40" s="51"/>
      <c r="E40" s="53">
        <v>70000</v>
      </c>
      <c r="F40" s="51"/>
      <c r="G40" s="51"/>
      <c r="H40" s="51"/>
      <c r="I40" s="51"/>
      <c r="J40" s="51"/>
      <c r="K40" s="51"/>
      <c r="L40" s="51"/>
      <c r="M40" s="51"/>
      <c r="N40" s="51"/>
    </row>
    <row r="41" spans="1:14" ht="21">
      <c r="A41" s="51">
        <v>4</v>
      </c>
      <c r="B41" s="51"/>
      <c r="C41" s="51" t="s">
        <v>90</v>
      </c>
      <c r="D41" s="51"/>
      <c r="E41" s="53">
        <v>15700</v>
      </c>
      <c r="F41" s="51"/>
      <c r="G41" s="51"/>
      <c r="H41" s="51"/>
      <c r="I41" s="51"/>
      <c r="J41" s="51"/>
      <c r="K41" s="51"/>
      <c r="L41" s="51"/>
      <c r="M41" s="51"/>
      <c r="N41" s="51"/>
    </row>
    <row r="42" spans="1:14" ht="21">
      <c r="A42" s="51">
        <v>5</v>
      </c>
      <c r="B42" s="51"/>
      <c r="C42" s="51" t="s">
        <v>91</v>
      </c>
      <c r="D42" s="51"/>
      <c r="E42" s="53">
        <v>99000</v>
      </c>
      <c r="F42" s="51"/>
      <c r="G42" s="51"/>
      <c r="H42" s="51"/>
      <c r="I42" s="51"/>
      <c r="J42" s="51"/>
      <c r="K42" s="51"/>
      <c r="L42" s="51"/>
      <c r="M42" s="51"/>
      <c r="N42" s="51"/>
    </row>
    <row r="43" spans="1:14" ht="21">
      <c r="A43" s="51">
        <v>6</v>
      </c>
      <c r="B43" s="51"/>
      <c r="C43" s="51" t="s">
        <v>92</v>
      </c>
      <c r="D43" s="51"/>
      <c r="E43" s="53">
        <v>3400</v>
      </c>
      <c r="F43" s="51"/>
      <c r="G43" s="51"/>
      <c r="H43" s="51"/>
      <c r="I43" s="51"/>
      <c r="J43" s="51"/>
      <c r="K43" s="51"/>
      <c r="L43" s="51"/>
      <c r="M43" s="51"/>
      <c r="N43" s="51"/>
    </row>
    <row r="44" spans="1:14" ht="21">
      <c r="A44" s="51">
        <v>7</v>
      </c>
      <c r="B44" s="51"/>
      <c r="C44" s="51" t="s">
        <v>93</v>
      </c>
      <c r="D44" s="51"/>
      <c r="E44" s="53">
        <v>75000</v>
      </c>
      <c r="F44" s="51"/>
      <c r="G44" s="51"/>
      <c r="H44" s="51"/>
      <c r="I44" s="51"/>
      <c r="J44" s="51"/>
      <c r="K44" s="51"/>
      <c r="L44" s="51"/>
      <c r="M44" s="51"/>
      <c r="N44" s="51"/>
    </row>
    <row r="45" spans="1:14" ht="21">
      <c r="A45" s="51">
        <v>8</v>
      </c>
      <c r="B45" s="51"/>
      <c r="C45" s="51" t="s">
        <v>94</v>
      </c>
      <c r="D45" s="51"/>
      <c r="E45" s="53">
        <v>298000</v>
      </c>
      <c r="F45" s="51"/>
      <c r="G45" s="51"/>
      <c r="H45" s="51"/>
      <c r="I45" s="51"/>
      <c r="J45" s="51"/>
      <c r="K45" s="51"/>
      <c r="L45" s="51"/>
      <c r="M45" s="51"/>
      <c r="N45" s="51"/>
    </row>
    <row r="46" spans="1:14" ht="21">
      <c r="A46" s="51">
        <v>9</v>
      </c>
      <c r="B46" s="51"/>
      <c r="C46" s="51" t="s">
        <v>95</v>
      </c>
      <c r="D46" s="51"/>
      <c r="E46" s="53">
        <v>167000</v>
      </c>
      <c r="F46" s="51"/>
      <c r="G46" s="51"/>
      <c r="H46" s="51"/>
      <c r="I46" s="51"/>
      <c r="J46" s="51"/>
      <c r="K46" s="51"/>
      <c r="L46" s="51"/>
      <c r="M46" s="51"/>
      <c r="N46" s="51"/>
    </row>
    <row r="47" spans="1:14" ht="21">
      <c r="A47" s="51">
        <v>10</v>
      </c>
      <c r="B47" s="51"/>
      <c r="C47" s="51" t="s">
        <v>96</v>
      </c>
      <c r="D47" s="51"/>
      <c r="E47" s="53">
        <v>299000</v>
      </c>
      <c r="F47" s="51"/>
      <c r="G47" s="51"/>
      <c r="H47" s="51"/>
      <c r="I47" s="51"/>
      <c r="J47" s="51"/>
      <c r="K47" s="51"/>
      <c r="L47" s="51"/>
      <c r="M47" s="51"/>
      <c r="N47" s="51"/>
    </row>
    <row r="48" spans="1:14" ht="21">
      <c r="A48" s="51">
        <v>11</v>
      </c>
      <c r="B48" s="51"/>
      <c r="C48" s="51" t="s">
        <v>97</v>
      </c>
      <c r="D48" s="51"/>
      <c r="E48" s="53">
        <v>245000</v>
      </c>
      <c r="F48" s="51"/>
      <c r="G48" s="51"/>
      <c r="H48" s="51"/>
      <c r="I48" s="51"/>
      <c r="J48" s="51"/>
      <c r="K48" s="51"/>
      <c r="L48" s="51"/>
      <c r="M48" s="51"/>
      <c r="N48" s="51"/>
    </row>
    <row r="49" spans="1:14" ht="21">
      <c r="A49" s="51">
        <v>12</v>
      </c>
      <c r="B49" s="51"/>
      <c r="C49" s="51" t="s">
        <v>98</v>
      </c>
      <c r="D49" s="51"/>
      <c r="E49" s="53">
        <v>510000</v>
      </c>
      <c r="F49" s="51"/>
      <c r="G49" s="51"/>
      <c r="H49" s="51"/>
      <c r="I49" s="51"/>
      <c r="J49" s="51"/>
      <c r="K49" s="51"/>
      <c r="L49" s="51"/>
      <c r="M49" s="51"/>
      <c r="N49" s="51"/>
    </row>
    <row r="50" spans="1:14" ht="21">
      <c r="A50" s="51">
        <v>13</v>
      </c>
      <c r="B50" s="51"/>
      <c r="C50" s="51" t="s">
        <v>99</v>
      </c>
      <c r="D50" s="51"/>
      <c r="E50" s="53">
        <v>170000</v>
      </c>
      <c r="F50" s="51"/>
      <c r="G50" s="51"/>
      <c r="H50" s="51"/>
      <c r="I50" s="51"/>
      <c r="J50" s="51"/>
      <c r="K50" s="51"/>
      <c r="L50" s="51"/>
      <c r="M50" s="51"/>
      <c r="N50" s="51"/>
    </row>
    <row r="51" spans="1:14" ht="21">
      <c r="A51" s="51">
        <v>14</v>
      </c>
      <c r="B51" s="51"/>
      <c r="C51" s="51" t="s">
        <v>100</v>
      </c>
      <c r="D51" s="51"/>
      <c r="E51" s="53">
        <v>269000</v>
      </c>
      <c r="F51" s="51"/>
      <c r="G51" s="51"/>
      <c r="H51" s="51"/>
      <c r="I51" s="51"/>
      <c r="J51" s="51"/>
      <c r="K51" s="51"/>
      <c r="L51" s="51"/>
      <c r="M51" s="51"/>
      <c r="N51" s="51"/>
    </row>
    <row r="52" spans="1:14" ht="21">
      <c r="A52" s="51">
        <v>15</v>
      </c>
      <c r="B52" s="51"/>
      <c r="C52" s="51" t="s">
        <v>101</v>
      </c>
      <c r="D52" s="51"/>
      <c r="E52" s="53">
        <v>27755</v>
      </c>
      <c r="F52" s="51"/>
      <c r="G52" s="51"/>
      <c r="H52" s="51"/>
      <c r="I52" s="51"/>
      <c r="J52" s="51"/>
      <c r="K52" s="51"/>
      <c r="L52" s="51"/>
      <c r="M52" s="51"/>
      <c r="N52" s="51"/>
    </row>
    <row r="53" spans="1:14" ht="21">
      <c r="A53" s="51">
        <v>16</v>
      </c>
      <c r="B53" s="51"/>
      <c r="C53" s="51" t="s">
        <v>102</v>
      </c>
      <c r="D53" s="51"/>
      <c r="E53" s="53">
        <v>100000</v>
      </c>
      <c r="F53" s="51"/>
      <c r="G53" s="51"/>
      <c r="H53" s="51"/>
      <c r="I53" s="51"/>
      <c r="J53" s="51"/>
      <c r="K53" s="51"/>
      <c r="L53" s="51"/>
      <c r="M53" s="51"/>
      <c r="N53" s="51"/>
    </row>
    <row r="54" spans="1:14" ht="21">
      <c r="A54" s="51">
        <v>17</v>
      </c>
      <c r="B54" s="51"/>
      <c r="C54" s="51" t="s">
        <v>103</v>
      </c>
      <c r="D54" s="51"/>
      <c r="E54" s="53">
        <v>11400</v>
      </c>
      <c r="F54" s="51"/>
      <c r="G54" s="51"/>
      <c r="H54" s="51"/>
      <c r="I54" s="51"/>
      <c r="J54" s="51"/>
      <c r="K54" s="51"/>
      <c r="L54" s="51"/>
      <c r="M54" s="51"/>
      <c r="N54" s="51"/>
    </row>
    <row r="55" spans="1:14" ht="21">
      <c r="A55" s="51">
        <v>18</v>
      </c>
      <c r="B55" s="51"/>
      <c r="C55" s="51" t="s">
        <v>104</v>
      </c>
      <c r="D55" s="51"/>
      <c r="E55" s="53">
        <v>100000</v>
      </c>
      <c r="F55" s="51"/>
      <c r="G55" s="51"/>
      <c r="H55" s="51"/>
      <c r="I55" s="51"/>
      <c r="J55" s="51"/>
      <c r="K55" s="51"/>
      <c r="L55" s="51"/>
      <c r="M55" s="51"/>
      <c r="N55" s="51"/>
    </row>
    <row r="56" spans="1:14" ht="21">
      <c r="A56" s="51">
        <v>19</v>
      </c>
      <c r="B56" s="51"/>
      <c r="C56" s="51" t="s">
        <v>105</v>
      </c>
      <c r="D56" s="51"/>
      <c r="E56" s="53">
        <v>70000</v>
      </c>
      <c r="F56" s="51"/>
      <c r="G56" s="51"/>
      <c r="H56" s="51"/>
      <c r="I56" s="51"/>
      <c r="J56" s="51"/>
      <c r="K56" s="51"/>
      <c r="L56" s="51"/>
      <c r="M56" s="51"/>
      <c r="N56" s="51"/>
    </row>
    <row r="57" spans="1:14" ht="21">
      <c r="A57" s="51">
        <v>20</v>
      </c>
      <c r="B57" s="51"/>
      <c r="C57" s="51" t="s">
        <v>106</v>
      </c>
      <c r="D57" s="51"/>
      <c r="E57" s="53">
        <v>179800</v>
      </c>
      <c r="F57" s="51"/>
      <c r="G57" s="51"/>
      <c r="H57" s="51"/>
      <c r="I57" s="51"/>
      <c r="J57" s="51"/>
      <c r="K57" s="51"/>
      <c r="L57" s="51"/>
      <c r="M57" s="51"/>
      <c r="N57" s="51"/>
    </row>
    <row r="58" spans="1:14" ht="21">
      <c r="A58" s="51">
        <v>21</v>
      </c>
      <c r="B58" s="51"/>
      <c r="C58" s="51" t="s">
        <v>107</v>
      </c>
      <c r="D58" s="51"/>
      <c r="E58" s="53">
        <v>533000</v>
      </c>
      <c r="F58" s="51"/>
      <c r="G58" s="51"/>
      <c r="H58" s="51"/>
      <c r="I58" s="51"/>
      <c r="J58" s="51"/>
      <c r="K58" s="51"/>
      <c r="L58" s="51"/>
      <c r="M58" s="51"/>
      <c r="N58" s="51"/>
    </row>
    <row r="59" spans="1:14" ht="21.75" thickBot="1">
      <c r="A59" s="51"/>
      <c r="B59" s="51"/>
      <c r="C59" s="54" t="s">
        <v>108</v>
      </c>
      <c r="D59" s="51"/>
      <c r="E59" s="56">
        <f>SUM(E38:E58)</f>
        <v>3372055</v>
      </c>
      <c r="F59" s="51"/>
      <c r="G59" s="51"/>
      <c r="H59" s="51"/>
      <c r="I59" s="51"/>
      <c r="J59" s="51"/>
      <c r="K59" s="51"/>
      <c r="L59" s="51"/>
      <c r="M59" s="51"/>
      <c r="N59" s="51"/>
    </row>
    <row r="60" spans="1:14" ht="21.75" thickTop="1">
      <c r="A60" s="51"/>
      <c r="B60" s="51"/>
      <c r="C60" s="51"/>
      <c r="D60" s="51"/>
      <c r="E60" s="53"/>
      <c r="F60" s="51"/>
      <c r="G60" s="51"/>
      <c r="H60" s="51"/>
      <c r="I60" s="51"/>
      <c r="J60" s="51"/>
      <c r="K60" s="51"/>
      <c r="L60" s="51"/>
      <c r="M60" s="51"/>
      <c r="N60" s="51"/>
    </row>
    <row r="61" spans="1:14" ht="21">
      <c r="A61" s="51"/>
      <c r="B61" s="52" t="s">
        <v>110</v>
      </c>
      <c r="C61" s="51"/>
      <c r="D61" s="51"/>
      <c r="E61" s="53"/>
      <c r="F61" s="51"/>
      <c r="G61" s="51"/>
      <c r="H61" s="51"/>
      <c r="I61" s="51"/>
      <c r="J61" s="51"/>
      <c r="K61" s="51"/>
      <c r="L61" s="51"/>
      <c r="M61" s="51"/>
      <c r="N61" s="51"/>
    </row>
    <row r="62" spans="1:14" ht="21">
      <c r="A62" s="52" t="s">
        <v>111</v>
      </c>
      <c r="B62" s="51"/>
      <c r="C62" s="51"/>
      <c r="D62" s="51"/>
      <c r="E62" s="53"/>
      <c r="F62" s="51"/>
      <c r="G62" s="51"/>
      <c r="H62" s="51"/>
      <c r="I62" s="51"/>
      <c r="J62" s="51"/>
      <c r="K62" s="51"/>
      <c r="L62" s="51"/>
      <c r="M62" s="51"/>
      <c r="N62" s="51"/>
    </row>
    <row r="63" spans="1:14" ht="21">
      <c r="A63" s="51">
        <v>1</v>
      </c>
      <c r="B63" s="51"/>
      <c r="C63" s="51" t="s">
        <v>113</v>
      </c>
      <c r="D63" s="51"/>
      <c r="E63" s="53">
        <v>9905000</v>
      </c>
      <c r="F63" s="51"/>
      <c r="G63" s="51"/>
      <c r="H63" s="51"/>
      <c r="I63" s="51"/>
      <c r="J63" s="51"/>
      <c r="K63" s="51"/>
      <c r="L63" s="51"/>
      <c r="M63" s="51"/>
      <c r="N63" s="51"/>
    </row>
    <row r="64" spans="1:14" ht="21">
      <c r="A64" s="51">
        <v>2</v>
      </c>
      <c r="B64" s="51"/>
      <c r="C64" s="51" t="s">
        <v>114</v>
      </c>
      <c r="D64" s="51"/>
      <c r="E64" s="53">
        <v>2480000</v>
      </c>
      <c r="F64" s="51"/>
      <c r="G64" s="51"/>
      <c r="H64" s="51"/>
      <c r="I64" s="51"/>
      <c r="J64" s="51"/>
      <c r="K64" s="51"/>
      <c r="L64" s="51"/>
      <c r="M64" s="51"/>
      <c r="N64" s="51"/>
    </row>
    <row r="65" spans="1:14" ht="21">
      <c r="A65" s="51">
        <v>3</v>
      </c>
      <c r="B65" s="51"/>
      <c r="C65" s="51" t="s">
        <v>115</v>
      </c>
      <c r="D65" s="51"/>
      <c r="E65" s="53">
        <v>2480000</v>
      </c>
      <c r="F65" s="51"/>
      <c r="G65" s="51"/>
      <c r="H65" s="51"/>
      <c r="I65" s="51"/>
      <c r="J65" s="51"/>
      <c r="K65" s="51"/>
      <c r="L65" s="51"/>
      <c r="M65" s="51"/>
      <c r="N65" s="51"/>
    </row>
    <row r="66" spans="1:14" ht="21.75" thickBot="1">
      <c r="A66" s="51"/>
      <c r="B66" s="51"/>
      <c r="C66" s="54" t="s">
        <v>112</v>
      </c>
      <c r="D66" s="51"/>
      <c r="E66" s="56">
        <f>SUM(E63:E65)</f>
        <v>14865000</v>
      </c>
      <c r="F66" s="51"/>
      <c r="G66" s="51"/>
      <c r="H66" s="51"/>
      <c r="I66" s="51"/>
      <c r="J66" s="51"/>
      <c r="K66" s="51"/>
      <c r="L66" s="51"/>
      <c r="M66" s="51"/>
      <c r="N66" s="51"/>
    </row>
    <row r="67" spans="1:14" ht="21.75" thickTop="1">
      <c r="A67" s="51"/>
      <c r="B67" s="51"/>
      <c r="C67" s="51"/>
      <c r="D67" s="51"/>
      <c r="E67" s="53"/>
      <c r="F67" s="51"/>
      <c r="G67" s="51"/>
      <c r="H67" s="51"/>
      <c r="I67" s="51"/>
      <c r="J67" s="51"/>
      <c r="K67" s="51"/>
      <c r="L67" s="51"/>
      <c r="M67" s="51"/>
      <c r="N67" s="51"/>
    </row>
    <row r="68" spans="1:14" ht="21">
      <c r="A68" s="51"/>
      <c r="B68" s="51"/>
      <c r="C68" s="51"/>
      <c r="D68" s="51"/>
      <c r="E68" s="53"/>
      <c r="F68" s="51"/>
      <c r="G68" s="51"/>
      <c r="H68" s="51"/>
      <c r="I68" s="51"/>
      <c r="J68" s="51"/>
      <c r="K68" s="51"/>
      <c r="L68" s="51"/>
      <c r="M68" s="51"/>
      <c r="N68" s="51"/>
    </row>
    <row r="69" spans="1:14" ht="2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</row>
    <row r="70" spans="1:14" ht="2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</row>
    <row r="71" spans="1:14" ht="2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</row>
    <row r="72" spans="1:14" ht="2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</row>
    <row r="73" spans="1:14" ht="2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</row>
    <row r="74" spans="1:14" ht="2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</row>
    <row r="75" spans="1:14" ht="2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</row>
    <row r="76" spans="1:14" ht="2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</row>
    <row r="77" spans="1:14" ht="2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</row>
    <row r="78" spans="1:14" ht="2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</row>
    <row r="79" spans="1:14" ht="2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</row>
    <row r="80" spans="1:14" ht="2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</row>
    <row r="81" spans="1:14" ht="2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</row>
    <row r="82" spans="1:14" ht="2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</row>
    <row r="83" spans="1:14" ht="2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</row>
    <row r="84" spans="1:14" ht="2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</row>
    <row r="85" spans="1:14" ht="2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</row>
    <row r="86" spans="1:14" ht="2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</row>
    <row r="87" spans="1:14" ht="2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</row>
    <row r="88" spans="1:14" ht="2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</row>
    <row r="89" spans="1:14" ht="2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</row>
    <row r="90" spans="1:14" ht="21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</row>
    <row r="91" spans="1:14" ht="2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</row>
    <row r="92" spans="1:14" ht="2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</row>
    <row r="93" spans="1:14" ht="2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</row>
    <row r="94" spans="1:14" ht="21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</row>
    <row r="95" spans="1:14" ht="21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</row>
    <row r="96" spans="1:14" ht="2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</row>
    <row r="97" spans="1:14" ht="2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</row>
    <row r="98" spans="1:14" ht="2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</row>
    <row r="99" spans="1:14" ht="2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</row>
    <row r="100" spans="1:14" ht="2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</row>
    <row r="101" spans="1:14" ht="2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</row>
    <row r="102" spans="1:14" ht="2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</row>
    <row r="103" spans="1:14" ht="2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</row>
    <row r="104" spans="1:14" ht="2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</row>
    <row r="105" spans="1:14" ht="2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</row>
    <row r="106" spans="1:14" ht="2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</row>
    <row r="107" spans="1:14" ht="2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</row>
    <row r="108" spans="1:14" ht="2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</row>
    <row r="109" spans="1:14" ht="2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</row>
    <row r="110" spans="1:14" ht="2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</row>
    <row r="111" spans="1:14" ht="2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</row>
    <row r="112" spans="1:14" ht="2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</row>
    <row r="113" spans="1:14" ht="2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</row>
    <row r="114" spans="1:14" ht="2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</row>
    <row r="115" spans="1:14" ht="2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</row>
    <row r="116" spans="1:14" ht="2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</row>
    <row r="117" spans="1:14" ht="2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</row>
    <row r="118" spans="1:14" ht="2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</row>
    <row r="119" spans="1:14" ht="2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</row>
    <row r="120" spans="1:14" ht="2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</row>
    <row r="121" spans="1:14" ht="2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</row>
    <row r="122" spans="1:14" ht="2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</row>
    <row r="123" spans="1:14" ht="2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</row>
    <row r="124" spans="1:14" ht="2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</row>
    <row r="125" spans="1:14" ht="2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</row>
    <row r="126" spans="1:14" ht="2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</row>
    <row r="127" spans="1:14" ht="2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</row>
    <row r="128" spans="1:14" ht="2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</row>
    <row r="129" spans="1:14" ht="2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</row>
    <row r="130" spans="1:14" ht="2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</row>
    <row r="131" spans="1:14" ht="2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</row>
    <row r="132" spans="1:14" ht="2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</row>
    <row r="133" spans="1:14" ht="2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</row>
    <row r="134" spans="1:14" ht="2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</row>
    <row r="135" spans="1:14" ht="2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</row>
    <row r="136" spans="1:14" ht="2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</row>
    <row r="137" spans="1:14" ht="2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</row>
    <row r="138" spans="1:14" ht="2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</row>
    <row r="139" spans="1:14" ht="2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1:14" ht="2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</row>
    <row r="141" spans="1:14" ht="2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</row>
    <row r="142" spans="1:14" ht="2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</row>
    <row r="143" spans="1:14" ht="2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</row>
    <row r="144" spans="1:14" ht="21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1:14" ht="21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1:14" ht="21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</row>
    <row r="147" spans="1:14" ht="21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</row>
    <row r="148" spans="1:14" ht="21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</row>
    <row r="149" spans="1:14" ht="21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</row>
    <row r="150" spans="1:14" ht="21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1:14" ht="2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1:14" ht="21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</row>
    <row r="153" spans="1:14" ht="21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</row>
    <row r="154" spans="1:14" ht="21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</row>
    <row r="155" spans="1:14" ht="21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</row>
    <row r="156" spans="1:14" ht="21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</row>
    <row r="157" spans="1:14" ht="21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</row>
    <row r="158" spans="1:14" ht="21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</row>
    <row r="159" spans="1:14" ht="21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</row>
    <row r="160" spans="1:14" ht="21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</row>
    <row r="161" spans="1:14" ht="21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</row>
    <row r="162" spans="1:14" ht="21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</row>
    <row r="163" spans="1:14" ht="21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</row>
    <row r="164" spans="1:14" ht="21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</row>
    <row r="165" spans="1:14" ht="21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1:14" ht="21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</row>
    <row r="167" spans="1:14" ht="21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</row>
    <row r="168" spans="1:14" ht="21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</row>
    <row r="169" spans="1:14" ht="21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</row>
    <row r="170" spans="1:14" ht="21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1:14" ht="21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1:14" ht="21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</row>
    <row r="173" spans="1:14" ht="2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</row>
    <row r="174" spans="1:14" ht="21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</row>
    <row r="175" spans="1:14" ht="21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</row>
    <row r="176" spans="1:14" ht="21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1:14" ht="21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1:14" ht="21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</row>
    <row r="179" spans="1:14" ht="21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</row>
    <row r="180" spans="1:14" ht="21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</row>
    <row r="181" spans="1:14" ht="2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</row>
    <row r="182" spans="1:14" ht="2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</row>
    <row r="183" spans="1:14" ht="2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</row>
    <row r="184" spans="1:14" ht="2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</row>
    <row r="185" spans="1:14" ht="2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</row>
    <row r="186" spans="1:14" ht="2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</row>
    <row r="187" spans="1:14" ht="2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</row>
    <row r="188" spans="1:14" ht="2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</row>
    <row r="189" spans="1:14" ht="2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</row>
    <row r="190" spans="1:14" ht="2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</row>
    <row r="191" spans="1:14" ht="2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</row>
    <row r="192" spans="1:14" ht="2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</row>
    <row r="193" spans="1:14" ht="2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</row>
    <row r="194" spans="1:14" ht="2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</row>
    <row r="195" spans="1:14" ht="2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</row>
    <row r="196" spans="1:14" ht="2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1:14" ht="2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1:14" ht="2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</row>
    <row r="199" spans="1:14" ht="2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</row>
    <row r="200" spans="1:14" ht="2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</row>
    <row r="201" spans="1:14" ht="2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</row>
    <row r="202" spans="1:14" ht="21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1:14" ht="2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1:14" ht="2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</row>
    <row r="205" spans="1:14" ht="2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</row>
    <row r="206" spans="1:14" ht="2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</row>
    <row r="207" spans="1:14" ht="2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</row>
    <row r="208" spans="1:14" ht="2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</row>
    <row r="209" spans="1:14" ht="2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</row>
    <row r="210" spans="1:14" ht="2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</row>
    <row r="211" spans="1:14" ht="2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</row>
    <row r="212" spans="1:14" ht="2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</row>
    <row r="213" spans="1:14" ht="2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</row>
    <row r="214" spans="1:14" ht="2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</row>
    <row r="215" spans="1:14" ht="2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</row>
    <row r="216" spans="1:14" ht="2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</row>
    <row r="217" spans="1:14" ht="2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</row>
    <row r="218" spans="1:14" ht="2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</row>
    <row r="219" spans="1:14" ht="2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</row>
    <row r="220" spans="1:14" ht="2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</row>
    <row r="221" spans="1:14" ht="2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</row>
    <row r="222" spans="1:14" ht="21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</row>
    <row r="223" spans="1:14" ht="2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</row>
    <row r="224" spans="1:14" ht="2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</row>
    <row r="225" spans="1:14" ht="2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</row>
    <row r="226" spans="1:14" ht="2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</row>
    <row r="227" spans="1:14" ht="2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</row>
    <row r="228" spans="1:14" ht="2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</row>
    <row r="229" spans="1:14" ht="2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</row>
    <row r="230" spans="1:14" ht="2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</row>
    <row r="231" spans="1:14" ht="2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</row>
    <row r="232" spans="1:14" ht="2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</row>
    <row r="233" spans="1:14" ht="2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</row>
    <row r="234" spans="1:14" ht="21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</row>
    <row r="235" spans="1:14" ht="2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</row>
    <row r="236" spans="1:14" ht="2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</row>
    <row r="237" spans="1:14" ht="2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</row>
    <row r="238" spans="1:14" ht="2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</row>
    <row r="239" spans="1:14" ht="2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</row>
    <row r="240" spans="1:14" ht="21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</row>
    <row r="241" spans="1:14" ht="2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</row>
    <row r="242" spans="1:14" ht="2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</row>
    <row r="243" spans="1:14" ht="2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</row>
    <row r="244" spans="1:14" ht="2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</row>
    <row r="245" spans="1:14" ht="2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</row>
    <row r="246" spans="1:14" ht="2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</row>
    <row r="247" spans="1:14" ht="2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</row>
    <row r="248" spans="1:14" ht="2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</row>
    <row r="249" spans="1:14" ht="2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</row>
    <row r="250" spans="1:14" ht="2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</row>
    <row r="251" spans="1:14" ht="2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</row>
    <row r="252" spans="1:14" ht="2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</row>
    <row r="253" spans="1:14" ht="2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</row>
    <row r="254" spans="1:14" ht="2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</row>
    <row r="255" spans="1:14" ht="2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</row>
    <row r="256" spans="1:14" ht="2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</row>
    <row r="257" spans="1:14" ht="2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</row>
    <row r="258" spans="1:14" ht="2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</row>
    <row r="259" spans="1:14" ht="2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</row>
    <row r="260" spans="1:14" ht="2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</row>
    <row r="261" spans="1:14" ht="2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</row>
    <row r="262" spans="1:14" ht="2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</row>
    <row r="263" spans="1:14" ht="2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</row>
    <row r="264" spans="1:14" ht="2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</row>
    <row r="265" spans="1:14" ht="2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</row>
    <row r="266" spans="1:14" ht="2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</row>
    <row r="267" spans="1:14" ht="2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</row>
    <row r="268" spans="1:14" ht="2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</row>
    <row r="269" spans="1:14" ht="2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</row>
    <row r="270" spans="1:14" ht="2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</row>
    <row r="271" spans="1:14" ht="2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</row>
    <row r="272" spans="1:14" ht="2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</row>
    <row r="273" spans="1:14" ht="2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</row>
    <row r="274" spans="1:14" ht="2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</row>
    <row r="275" spans="1:14" ht="2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</row>
    <row r="276" spans="1:14" ht="2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</row>
    <row r="277" spans="1:14" ht="2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</row>
    <row r="278" spans="1:14" ht="2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</row>
    <row r="279" spans="1:14" ht="2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</row>
    <row r="280" spans="1:14" ht="2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</row>
    <row r="281" spans="1:14" ht="2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</row>
    <row r="282" spans="1:14" ht="2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</row>
    <row r="283" spans="1:14" ht="2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</row>
    <row r="284" spans="1:14" ht="2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</row>
    <row r="285" spans="1:14" ht="2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</row>
    <row r="286" spans="1:14" ht="2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</row>
    <row r="287" spans="1:14" ht="2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</row>
    <row r="288" spans="1:14" ht="2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</row>
    <row r="289" spans="1:14" ht="2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</row>
    <row r="290" spans="1:14" ht="2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</row>
    <row r="291" spans="1:14" ht="2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</row>
    <row r="292" spans="1:14" ht="2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</row>
    <row r="293" spans="1:14" ht="2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</row>
    <row r="294" spans="1:14" ht="2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</row>
    <row r="295" spans="1:14" ht="2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</row>
    <row r="296" spans="1:14" ht="2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</row>
    <row r="297" spans="1:14" ht="2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</row>
    <row r="298" spans="1:14" ht="2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</row>
    <row r="299" spans="1:14" ht="2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</row>
    <row r="300" spans="1:14" ht="2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</row>
    <row r="301" spans="1:14" ht="2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</row>
    <row r="302" spans="1:14" ht="2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</row>
    <row r="303" spans="1:14" ht="2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</row>
    <row r="304" spans="1:14" ht="2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</row>
    <row r="305" spans="1:14" ht="2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</row>
    <row r="306" spans="1:14" ht="2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</row>
    <row r="307" spans="1:14" ht="2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</row>
    <row r="308" spans="1:14" ht="2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</row>
    <row r="309" spans="1:14" ht="2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</row>
    <row r="310" spans="1:14" ht="2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</row>
    <row r="311" spans="1:14" ht="2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</row>
    <row r="312" spans="1:14" ht="2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</row>
    <row r="313" spans="1:14" ht="2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</row>
    <row r="314" spans="1:14" ht="2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</row>
    <row r="315" spans="1:14" ht="2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</row>
    <row r="316" spans="1:14" ht="2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</row>
    <row r="317" spans="1:14" ht="2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</row>
    <row r="318" spans="1:14" ht="2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</row>
    <row r="319" spans="1:14" ht="2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</row>
    <row r="320" spans="1:14" ht="2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</row>
    <row r="321" spans="1:14" ht="2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</row>
    <row r="322" spans="1:14" ht="2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</row>
    <row r="323" spans="1:14" ht="2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</row>
    <row r="324" spans="1:14" ht="2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</row>
    <row r="325" spans="1:14" ht="2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</row>
    <row r="326" spans="1:14" ht="2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</row>
    <row r="327" spans="1:14" ht="2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</row>
    <row r="328" spans="1:14" ht="2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</row>
    <row r="329" spans="1:14" ht="2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</row>
    <row r="330" spans="1:14" ht="2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</row>
    <row r="331" spans="1:14" ht="2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</row>
    <row r="332" spans="1:14" ht="2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</row>
    <row r="333" spans="1:14" ht="2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</row>
    <row r="334" spans="1:14" ht="2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</row>
    <row r="335" spans="1:14" ht="2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</row>
    <row r="336" spans="1:14" ht="2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</row>
    <row r="337" spans="1:14" ht="2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</row>
    <row r="338" spans="1:14" ht="2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</row>
    <row r="339" spans="1:14" ht="2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</row>
    <row r="340" spans="1:14" ht="2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</row>
    <row r="341" spans="1:14" ht="2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</row>
    <row r="342" spans="1:14" ht="2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</row>
    <row r="343" spans="1:14" ht="2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</row>
    <row r="344" spans="1:14" ht="2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</row>
    <row r="345" spans="1:14" ht="2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</row>
    <row r="346" spans="1:14" ht="2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</row>
    <row r="347" spans="1:14" ht="2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</row>
    <row r="348" spans="1:14" ht="2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</row>
    <row r="349" spans="1:14" ht="2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</row>
    <row r="350" spans="1:14" ht="2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</row>
    <row r="351" spans="1:14" ht="2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</row>
    <row r="352" spans="1:14" ht="2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</row>
    <row r="353" spans="1:14" ht="2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</row>
    <row r="354" spans="1:14" ht="2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</row>
    <row r="355" spans="1:14" ht="2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</row>
    <row r="356" spans="1:14" ht="2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</row>
    <row r="357" spans="1:14" ht="2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</row>
    <row r="358" spans="1:14" ht="2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</row>
    <row r="359" spans="1:14" ht="2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</row>
  </sheetData>
  <mergeCells count="1">
    <mergeCell ref="A35:E35"/>
  </mergeCells>
  <pageMargins left="0.25" right="0.1574803149606299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2"/>
  <sheetViews>
    <sheetView tabSelected="1" workbookViewId="0">
      <selection activeCell="C18" sqref="C18"/>
    </sheetView>
  </sheetViews>
  <sheetFormatPr defaultRowHeight="14.25"/>
  <cols>
    <col min="1" max="1" width="26.125" customWidth="1"/>
    <col min="2" max="2" width="15.625" customWidth="1"/>
    <col min="3" max="3" width="15.75" customWidth="1"/>
    <col min="4" max="5" width="15.625" customWidth="1"/>
  </cols>
  <sheetData>
    <row r="1" spans="1:14" ht="21">
      <c r="A1" s="69" t="s">
        <v>4</v>
      </c>
      <c r="B1" s="69"/>
      <c r="C1" s="69"/>
      <c r="D1" s="69"/>
      <c r="E1" s="69"/>
      <c r="F1" s="51"/>
      <c r="G1" s="51"/>
      <c r="H1" s="51"/>
      <c r="I1" s="51"/>
      <c r="J1" s="51"/>
      <c r="K1" s="51"/>
      <c r="L1" s="51"/>
      <c r="M1" s="51"/>
      <c r="N1" s="51"/>
    </row>
    <row r="2" spans="1:14" ht="21">
      <c r="A2" s="69" t="s">
        <v>116</v>
      </c>
      <c r="B2" s="69"/>
      <c r="C2" s="69"/>
      <c r="D2" s="69"/>
      <c r="E2" s="69"/>
      <c r="F2" s="51"/>
      <c r="G2" s="51"/>
      <c r="H2" s="51"/>
      <c r="I2" s="51"/>
      <c r="J2" s="51"/>
      <c r="K2" s="51"/>
      <c r="L2" s="51"/>
      <c r="M2" s="51"/>
      <c r="N2" s="51"/>
    </row>
    <row r="3" spans="1:14" ht="21">
      <c r="A3" s="69" t="s">
        <v>46</v>
      </c>
      <c r="B3" s="69"/>
      <c r="C3" s="69"/>
      <c r="D3" s="69"/>
      <c r="E3" s="69"/>
      <c r="F3" s="51"/>
      <c r="G3" s="51"/>
      <c r="H3" s="51"/>
      <c r="I3" s="51"/>
      <c r="J3" s="51"/>
      <c r="K3" s="51"/>
      <c r="L3" s="51"/>
      <c r="M3" s="51"/>
      <c r="N3" s="51"/>
    </row>
    <row r="4" spans="1:14" ht="21">
      <c r="A4" s="64" t="s">
        <v>2</v>
      </c>
      <c r="B4" s="70" t="s">
        <v>117</v>
      </c>
      <c r="C4" s="70"/>
      <c r="D4" s="70" t="s">
        <v>118</v>
      </c>
      <c r="E4" s="70"/>
      <c r="F4" s="51"/>
      <c r="G4" s="51"/>
      <c r="H4" s="51"/>
      <c r="I4" s="51"/>
      <c r="J4" s="51"/>
      <c r="K4" s="51"/>
      <c r="L4" s="51"/>
      <c r="M4" s="51"/>
      <c r="N4" s="51"/>
    </row>
    <row r="5" spans="1:14" ht="21">
      <c r="A5" s="65"/>
      <c r="B5" s="58" t="s">
        <v>0</v>
      </c>
      <c r="C5" s="58" t="s">
        <v>119</v>
      </c>
      <c r="D5" s="58" t="s">
        <v>0</v>
      </c>
      <c r="E5" s="58" t="s">
        <v>119</v>
      </c>
      <c r="F5" s="51"/>
      <c r="G5" s="51"/>
      <c r="H5" s="51"/>
      <c r="I5" s="51"/>
      <c r="J5" s="51"/>
      <c r="K5" s="51"/>
      <c r="L5" s="51"/>
      <c r="M5" s="51"/>
      <c r="N5" s="51"/>
    </row>
    <row r="6" spans="1:14" ht="21">
      <c r="A6" s="63" t="s">
        <v>3</v>
      </c>
      <c r="B6" s="60">
        <v>743714</v>
      </c>
      <c r="C6" s="60">
        <v>669799.76</v>
      </c>
      <c r="D6" s="60">
        <v>1024290</v>
      </c>
      <c r="E6" s="60">
        <v>832221.68</v>
      </c>
      <c r="F6" s="51"/>
      <c r="G6" s="51"/>
      <c r="H6" s="51"/>
      <c r="I6" s="51"/>
      <c r="J6" s="51"/>
      <c r="K6" s="51"/>
      <c r="L6" s="51"/>
      <c r="M6" s="51"/>
      <c r="N6" s="51"/>
    </row>
    <row r="7" spans="1:14" ht="21">
      <c r="A7" s="59" t="s">
        <v>48</v>
      </c>
      <c r="B7" s="60">
        <v>2299989</v>
      </c>
      <c r="C7" s="60">
        <v>2299989</v>
      </c>
      <c r="D7" s="61" t="s">
        <v>47</v>
      </c>
      <c r="E7" s="61" t="s">
        <v>47</v>
      </c>
      <c r="F7" s="51"/>
      <c r="G7" s="51"/>
      <c r="H7" s="51"/>
      <c r="I7" s="51"/>
      <c r="J7" s="51"/>
      <c r="K7" s="51"/>
      <c r="L7" s="51"/>
      <c r="M7" s="51"/>
      <c r="N7" s="51"/>
    </row>
    <row r="8" spans="1:14" ht="21">
      <c r="A8" s="59" t="s">
        <v>49</v>
      </c>
      <c r="B8" s="60">
        <v>4886360</v>
      </c>
      <c r="C8" s="60">
        <v>3891929</v>
      </c>
      <c r="D8" s="61" t="s">
        <v>47</v>
      </c>
      <c r="E8" s="61" t="s">
        <v>47</v>
      </c>
      <c r="F8" s="51"/>
      <c r="G8" s="51"/>
      <c r="H8" s="51"/>
      <c r="I8" s="51"/>
      <c r="J8" s="51"/>
      <c r="K8" s="51"/>
      <c r="L8" s="51"/>
      <c r="M8" s="51"/>
      <c r="N8" s="51"/>
    </row>
    <row r="9" spans="1:14" ht="21">
      <c r="A9" s="59" t="s">
        <v>7</v>
      </c>
      <c r="B9" s="60">
        <v>131100</v>
      </c>
      <c r="C9" s="60">
        <v>131100</v>
      </c>
      <c r="D9" s="61" t="s">
        <v>47</v>
      </c>
      <c r="E9" s="61" t="s">
        <v>47</v>
      </c>
      <c r="F9" s="51"/>
      <c r="G9" s="51"/>
      <c r="H9" s="51"/>
      <c r="I9" s="51"/>
      <c r="J9" s="51"/>
      <c r="K9" s="51"/>
      <c r="L9" s="51"/>
      <c r="M9" s="51"/>
      <c r="N9" s="51"/>
    </row>
    <row r="10" spans="1:14" ht="21">
      <c r="A10" s="59" t="s">
        <v>8</v>
      </c>
      <c r="B10" s="60">
        <v>4559537</v>
      </c>
      <c r="C10" s="60">
        <v>3720530</v>
      </c>
      <c r="D10" s="61" t="s">
        <v>47</v>
      </c>
      <c r="E10" s="61" t="s">
        <v>47</v>
      </c>
      <c r="F10" s="51"/>
      <c r="G10" s="51"/>
      <c r="H10" s="51"/>
      <c r="I10" s="51"/>
      <c r="J10" s="51"/>
      <c r="K10" s="51"/>
      <c r="L10" s="51"/>
      <c r="M10" s="51"/>
      <c r="N10" s="51"/>
    </row>
    <row r="11" spans="1:14" ht="21">
      <c r="A11" s="59" t="s">
        <v>9</v>
      </c>
      <c r="B11" s="60">
        <v>1451920</v>
      </c>
      <c r="C11" s="60">
        <f>325565.5+891720</f>
        <v>1217285.5</v>
      </c>
      <c r="D11" s="61" t="s">
        <v>47</v>
      </c>
      <c r="E11" s="61" t="s">
        <v>47</v>
      </c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21">
      <c r="A12" s="59" t="s">
        <v>10</v>
      </c>
      <c r="B12" s="60">
        <v>1231000</v>
      </c>
      <c r="C12" s="60">
        <v>945152.25</v>
      </c>
      <c r="D12" s="60">
        <v>4528000</v>
      </c>
      <c r="E12" s="60">
        <v>3243448.05</v>
      </c>
      <c r="F12" s="51"/>
      <c r="G12" s="51"/>
      <c r="H12" s="51"/>
      <c r="I12" s="51"/>
      <c r="J12" s="51"/>
      <c r="K12" s="51"/>
      <c r="L12" s="51"/>
      <c r="M12" s="51"/>
      <c r="N12" s="51"/>
    </row>
    <row r="13" spans="1:14" ht="21">
      <c r="A13" s="59" t="s">
        <v>120</v>
      </c>
      <c r="B13" s="60">
        <v>20000</v>
      </c>
      <c r="C13" s="61" t="s">
        <v>47</v>
      </c>
      <c r="D13" s="60">
        <v>2372200</v>
      </c>
      <c r="E13" s="60">
        <v>1848679.51</v>
      </c>
      <c r="F13" s="51"/>
      <c r="G13" s="51"/>
      <c r="H13" s="51"/>
      <c r="I13" s="51"/>
      <c r="J13" s="51"/>
      <c r="K13" s="51"/>
      <c r="L13" s="51"/>
      <c r="M13" s="51"/>
      <c r="N13" s="51"/>
    </row>
    <row r="14" spans="1:14" ht="21">
      <c r="A14" s="59" t="s">
        <v>12</v>
      </c>
      <c r="B14" s="60">
        <v>400000</v>
      </c>
      <c r="C14" s="60">
        <v>321341.24</v>
      </c>
      <c r="D14" s="60">
        <v>705000</v>
      </c>
      <c r="E14" s="60">
        <v>652977.61</v>
      </c>
      <c r="F14" s="51"/>
      <c r="G14" s="51"/>
      <c r="H14" s="51"/>
      <c r="I14" s="51"/>
      <c r="J14" s="51"/>
      <c r="K14" s="51"/>
      <c r="L14" s="51"/>
      <c r="M14" s="51"/>
      <c r="N14" s="51"/>
    </row>
    <row r="15" spans="1:14" ht="21">
      <c r="A15" s="59" t="s">
        <v>13</v>
      </c>
      <c r="B15" s="60">
        <v>751380</v>
      </c>
      <c r="C15" s="60">
        <v>288236.96999999997</v>
      </c>
      <c r="D15" s="60">
        <v>1104420</v>
      </c>
      <c r="E15" s="60">
        <v>840600</v>
      </c>
      <c r="F15" s="51"/>
      <c r="G15" s="51"/>
      <c r="H15" s="51"/>
      <c r="I15" s="51"/>
      <c r="J15" s="51"/>
      <c r="K15" s="51"/>
      <c r="L15" s="51"/>
      <c r="M15" s="51"/>
      <c r="N15" s="51"/>
    </row>
    <row r="16" spans="1:14" ht="21">
      <c r="A16" s="59" t="s">
        <v>121</v>
      </c>
      <c r="B16" s="60">
        <v>160000</v>
      </c>
      <c r="C16" s="60">
        <v>145000</v>
      </c>
      <c r="D16" s="60">
        <v>459300</v>
      </c>
      <c r="E16" s="60">
        <v>379397.55</v>
      </c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21">
      <c r="A17" s="59" t="s">
        <v>122</v>
      </c>
      <c r="B17" s="60">
        <v>170000</v>
      </c>
      <c r="C17" s="60">
        <v>170000</v>
      </c>
      <c r="D17" s="60">
        <v>3783440</v>
      </c>
      <c r="E17" s="60">
        <v>3202055</v>
      </c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21.75" thickBot="1">
      <c r="A18" s="58" t="s">
        <v>16</v>
      </c>
      <c r="B18" s="62">
        <f>SUM(B6:B17)</f>
        <v>16805000</v>
      </c>
      <c r="C18" s="62">
        <f>SUM(C6:C17)</f>
        <v>13800363.720000001</v>
      </c>
      <c r="D18" s="62">
        <f>SUM(D6:D17)</f>
        <v>13976650</v>
      </c>
      <c r="E18" s="62">
        <f>SUM(E6:E17)</f>
        <v>10999379.4</v>
      </c>
      <c r="F18" s="51"/>
      <c r="G18" s="51"/>
      <c r="H18" s="51"/>
      <c r="I18" s="51"/>
      <c r="J18" s="51"/>
      <c r="K18" s="51"/>
      <c r="L18" s="51"/>
      <c r="M18" s="51"/>
      <c r="N18" s="51"/>
    </row>
    <row r="19" spans="1:14" ht="21.75" thickTop="1">
      <c r="A19" s="51"/>
      <c r="B19" s="53"/>
      <c r="C19" s="53"/>
      <c r="D19" s="53"/>
      <c r="E19" s="53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21">
      <c r="A20" s="51"/>
      <c r="B20" s="51"/>
      <c r="C20" s="51"/>
      <c r="D20" s="57"/>
      <c r="E20" s="57"/>
      <c r="F20" s="51"/>
      <c r="G20" s="51"/>
      <c r="H20" s="51"/>
      <c r="I20" s="51"/>
      <c r="J20" s="51"/>
      <c r="K20" s="51"/>
      <c r="L20" s="51"/>
      <c r="M20" s="51"/>
      <c r="N20" s="51"/>
    </row>
    <row r="21" spans="1:14" ht="21">
      <c r="A21" s="51"/>
      <c r="B21" s="51"/>
      <c r="C21" s="57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ht="21">
      <c r="A22" s="51"/>
      <c r="B22" s="51"/>
      <c r="C22" s="57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4" ht="21">
      <c r="A23" s="51"/>
      <c r="B23" s="51"/>
      <c r="C23" s="57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4" ht="2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</row>
    <row r="25" spans="1:14" ht="2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4" ht="2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</row>
    <row r="27" spans="1:14" ht="2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</row>
    <row r="28" spans="1:14" ht="2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</row>
    <row r="29" spans="1:14" ht="2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</row>
    <row r="30" spans="1:14" ht="2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</row>
    <row r="31" spans="1:14" ht="2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spans="1:14" ht="2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4" ht="2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4" spans="1:14" ht="2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</row>
    <row r="35" spans="1:14" ht="2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4" ht="2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</row>
    <row r="37" spans="1:14" ht="2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</row>
    <row r="38" spans="1:14" ht="2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pans="1:14" ht="2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</row>
    <row r="40" spans="1:14" ht="2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</row>
    <row r="41" spans="1:14" ht="2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</row>
    <row r="42" spans="1:14" ht="2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</row>
  </sheetData>
  <mergeCells count="5">
    <mergeCell ref="A1:E1"/>
    <mergeCell ref="A2:E2"/>
    <mergeCell ref="A3:E3"/>
    <mergeCell ref="B4:C4"/>
    <mergeCell ref="D4:E4"/>
  </mergeCells>
  <pageMargins left="0.38" right="0.1400000000000000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งบแสดงผล</vt:lpstr>
      <vt:lpstr>หมายเหตู1,2</vt:lpstr>
      <vt:lpstr>สรุปตามแผน</vt:lpstr>
      <vt:lpstr>งบแสดงผล!Print_Area</vt:lpstr>
      <vt:lpstr>'หมายเหตู1,2'!Print_Area</vt:lpstr>
    </vt:vector>
  </TitlesOfParts>
  <Company>HATKRUAT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FINANCE01</dc:creator>
  <cp:lastModifiedBy>FINANCE01</cp:lastModifiedBy>
  <cp:lastPrinted>2014-05-29T06:45:24Z</cp:lastPrinted>
  <dcterms:created xsi:type="dcterms:W3CDTF">2012-10-09T05:38:22Z</dcterms:created>
  <dcterms:modified xsi:type="dcterms:W3CDTF">2014-06-12T03:57:41Z</dcterms:modified>
</cp:coreProperties>
</file>